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s_umz\Обмен\НМЦК_сайт_инж сети\"/>
    </mc:Choice>
  </mc:AlternateContent>
  <bookViews>
    <workbookView xWindow="0" yWindow="0" windowWidth="28800" windowHeight="12435"/>
  </bookViews>
  <sheets>
    <sheet name="НМЦК 2025-2026" sheetId="2" r:id="rId1"/>
  </sheets>
  <definedNames>
    <definedName name="_xlnm.Print_Titles" localSheetId="0">'НМЦК 2025-2026'!$10:$10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9" i="2" l="1"/>
  <c r="M78" i="2"/>
  <c r="M77" i="2"/>
  <c r="M80" i="2" s="1"/>
  <c r="M75" i="2"/>
  <c r="M74" i="2"/>
  <c r="N62" i="2" l="1"/>
  <c r="N61" i="2"/>
  <c r="N33" i="2"/>
  <c r="N3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3" i="2"/>
  <c r="N64" i="2"/>
  <c r="N65" i="2"/>
  <c r="N66" i="2"/>
  <c r="N67" i="2"/>
  <c r="N68" i="2"/>
  <c r="M70" i="2" l="1"/>
  <c r="M69" i="2"/>
  <c r="N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12" i="2"/>
  <c r="K65" i="2" l="1"/>
  <c r="K64" i="2"/>
  <c r="K61" i="2"/>
  <c r="K60" i="2"/>
  <c r="K59" i="2"/>
  <c r="K53" i="2"/>
  <c r="K49" i="2"/>
  <c r="K48" i="2"/>
  <c r="K45" i="2"/>
  <c r="K36" i="2"/>
  <c r="K32" i="2"/>
  <c r="K31" i="2"/>
  <c r="K28" i="2"/>
  <c r="K26" i="2"/>
  <c r="K20" i="2"/>
  <c r="K16" i="2"/>
  <c r="K15" i="2"/>
  <c r="K68" i="2"/>
  <c r="K67" i="2"/>
  <c r="K63" i="2"/>
  <c r="K57" i="2"/>
  <c r="K56" i="2"/>
  <c r="K52" i="2"/>
  <c r="K51" i="2"/>
  <c r="K47" i="2"/>
  <c r="K41" i="2"/>
  <c r="K39" i="2"/>
  <c r="K35" i="2"/>
  <c r="K34" i="2"/>
  <c r="K30" i="2"/>
  <c r="K24" i="2"/>
  <c r="K23" i="2"/>
  <c r="K19" i="2"/>
  <c r="K18" i="2"/>
  <c r="K14" i="2"/>
  <c r="K44" i="2" l="1"/>
  <c r="K43" i="2"/>
  <c r="K27" i="2"/>
  <c r="K22" i="2"/>
  <c r="K38" i="2"/>
  <c r="K55" i="2"/>
  <c r="K13" i="2"/>
  <c r="K17" i="2"/>
  <c r="K21" i="2"/>
  <c r="K25" i="2"/>
  <c r="K29" i="2"/>
  <c r="K33" i="2"/>
  <c r="K37" i="2"/>
  <c r="K42" i="2"/>
  <c r="K46" i="2"/>
  <c r="K50" i="2"/>
  <c r="K54" i="2"/>
  <c r="K58" i="2"/>
  <c r="K62" i="2"/>
  <c r="K66" i="2"/>
  <c r="N70" i="2" l="1"/>
  <c r="N69" i="2"/>
  <c r="K12" i="2"/>
  <c r="N71" i="2" l="1"/>
</calcChain>
</file>

<file path=xl/comments1.xml><?xml version="1.0" encoding="utf-8"?>
<comments xmlns="http://schemas.openxmlformats.org/spreadsheetml/2006/main">
  <authors>
    <author>Елина Ирина Дмитриевна</author>
  </authors>
  <commentList>
    <comment ref="M12" authorId="0" shapeId="0">
      <text>
        <r>
          <rPr>
            <b/>
            <sz val="9"/>
            <color indexed="81"/>
            <rFont val="Tahoma"/>
            <family val="2"/>
            <charset val="204"/>
          </rPr>
          <t>Елина Ирина Дмитриевна:</t>
        </r>
        <r>
          <rPr>
            <sz val="9"/>
            <color indexed="81"/>
            <rFont val="Tahoma"/>
            <family val="2"/>
            <charset val="204"/>
          </rPr>
          <t xml:space="preserve">
значения в данной графе округлить до 2-х знаков после запятой и вручную внести значения : например 18,42*1,1=20,262. С учетом округления в ячейке указать вручную 20,26. Округления производить по правилам математики.</t>
        </r>
      </text>
    </comment>
    <comment ref="N12" authorId="0" shapeId="0">
      <text>
        <r>
          <rPr>
            <b/>
            <sz val="9"/>
            <color indexed="81"/>
            <rFont val="Tahoma"/>
            <family val="2"/>
            <charset val="204"/>
          </rPr>
          <t>Елина Ирина Дмитриевна:</t>
        </r>
        <r>
          <rPr>
            <sz val="9"/>
            <color indexed="81"/>
            <rFont val="Tahoma"/>
            <family val="2"/>
            <charset val="204"/>
          </rPr>
          <t xml:space="preserve">
В данной графе значения должны быть только с двумя знаками после запятой.</t>
        </r>
      </text>
    </comment>
  </commentList>
</comments>
</file>

<file path=xl/sharedStrings.xml><?xml version="1.0" encoding="utf-8"?>
<sst xmlns="http://schemas.openxmlformats.org/spreadsheetml/2006/main" count="266" uniqueCount="104">
  <si>
    <t xml:space="preserve">Обоснование начальной (максимальной) цены контракта </t>
  </si>
  <si>
    <t>№ источника информации</t>
  </si>
  <si>
    <t>№ п/п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</si>
  <si>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</si>
  <si>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</si>
  <si>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</si>
  <si>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НМЦК, руб.</t>
  </si>
  <si>
    <t>Расчет НМЦК</t>
  </si>
  <si>
    <t>Приоритетный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</si>
  <si>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</si>
  <si>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</si>
  <si>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</si>
  <si>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</si>
  <si>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Ф.И.О. исполнителя/контактный телефон</t>
  </si>
  <si>
    <t>Коэффициент вариации, %</t>
  </si>
  <si>
    <t>НАЧАЛЬНАЯ (МАКСИМАЛЬНАЯ) ЦЕНА КОНТРАКТА, руб.</t>
  </si>
  <si>
    <t>Дата подготовки обоснования НМЦК</t>
  </si>
  <si>
    <t>Наименование товара</t>
  </si>
  <si>
    <t>Сопоставимых рыночных цен (анализа рынка)</t>
  </si>
  <si>
    <t>Реквизиты документов на основании которых выполнен расчет</t>
  </si>
  <si>
    <t xml:space="preserve">Цена за ед. с учетом доставки, налогов, сборов и других обязательных платежей, руб. </t>
  </si>
  <si>
    <t>Ед.изм.</t>
  </si>
  <si>
    <t>№ 1</t>
  </si>
  <si>
    <t>№ 2</t>
  </si>
  <si>
    <t>№ 3</t>
  </si>
  <si>
    <t xml:space="preserve">Среднее значение цены за ед. с учетом доставки, налогов, сборов и других обязательных платежей, руб. </t>
  </si>
  <si>
    <t xml:space="preserve">    "____" ______________ 20___ г.</t>
  </si>
  <si>
    <t>Работник контрактной службы/контрактный управляющий:</t>
  </si>
  <si>
    <t>м2/мес</t>
  </si>
  <si>
    <t>шт./мес</t>
  </si>
  <si>
    <t>км./год</t>
  </si>
  <si>
    <t>шт./год</t>
  </si>
  <si>
    <t>Комплексное техническое обслуживание - инженерные сети - отопление 2025</t>
  </si>
  <si>
    <t>Комплексное техническое обслуживание - инженерные сети - водоснабжение 2025</t>
  </si>
  <si>
    <t>Комплексное техническое обслуживание - инженерные сети - канализация 2025</t>
  </si>
  <si>
    <t>Комплексное техническое обслуживание - инженерные сети - электроснабжение 2025</t>
  </si>
  <si>
    <t>Комплексное техническое обслуживание - инженерные сети - АВР 2025</t>
  </si>
  <si>
    <t>Комплексное техническое обслуживание - вентиляция, вытяжные установки - 3, 4,5 - 2025</t>
  </si>
  <si>
    <t>Комплексное техническое обслуживание - вентиляция, вытяжные установки 6, 6,3 - 2025</t>
  </si>
  <si>
    <t>Комплексное техническое обслуживание - вентиляция, вытяжные установки 7, 8 - 2025</t>
  </si>
  <si>
    <t>Комплексное техническое обслуживание - вентиляция, вытяжные установки 10 - 2025</t>
  </si>
  <si>
    <t>Комплексное техническое обслуживание - вентиляция, вытяжные установки 20 - 2025</t>
  </si>
  <si>
    <t>Комплексное техническое обслуживание - вентиляция, приточные установки - 6, 6,3 - 2025</t>
  </si>
  <si>
    <t>Комплексное техническое обслуживание - вентиляция, приточные установки 7,8 - 2025</t>
  </si>
  <si>
    <t>Комплексное техническое обслуживание - вентиляция, приточные установки 10 - 2025</t>
  </si>
  <si>
    <t>Комплексное техническое обслуживание - вентиляция, приточные установки - 20 - 2025</t>
  </si>
  <si>
    <t>Комплексное техническое обслуживание - вентиляция, приточные установки - тепловые завесы 3, 4,5 - 2025</t>
  </si>
  <si>
    <t>Комплексное техническое обслуживание - вентиляция, приточные установки - тепловые завесы 6, 6.3 - 2025</t>
  </si>
  <si>
    <t>Комплексное техническое обслуживание - вентиляция, приточные установки - тепловые завесы 7,8 - 2025</t>
  </si>
  <si>
    <t>Комплексное техническое обслуживание - вентиляция, тепловые завесы 10 - 2025</t>
  </si>
  <si>
    <t>Комплексное техническое обслуживание - Автоматизированная система управления вентиляцией (АСУВ) - 2025</t>
  </si>
  <si>
    <t>Комплексное техническое обслуживание - наружное освещение - кабельные линии наружного освещения - 2025</t>
  </si>
  <si>
    <t>Комплексное техническое обслуживание  - наружное освещение - наружные светильники - 2025</t>
  </si>
  <si>
    <t>Комплексное техническое обслуживание - система видеонаблюдения - видеокамера внешняя - 2025</t>
  </si>
  <si>
    <t>Комплексное техническое обслуживание - система видеонаблюдения -видеокамера внутренняя - 2025</t>
  </si>
  <si>
    <t>Комплексное техническое обслуживание - система видеонаблюдения - видеорегистратор (видеосервер) - 2025</t>
  </si>
  <si>
    <t>Комплексное техническое обслуживание - узел водоподготовки бассейнов - 2025</t>
  </si>
  <si>
    <t>Комплексное техническое обслуживание - автоматизированный узел управления тепловым пунктом (насосное оборудование) - 2025</t>
  </si>
  <si>
    <t>Ведение технической документации - 2025</t>
  </si>
  <si>
    <t xml:space="preserve"> усл. ед.</t>
  </si>
  <si>
    <t>Комплексное техническое обслуживание - инженерные сети - отопление 2026</t>
  </si>
  <si>
    <t>Комплексное техническое обслуживание - инженерные сети - водоснабжение 2026</t>
  </si>
  <si>
    <t>Комплексное техническое обслуживание - инженерные сети - канализация 2026</t>
  </si>
  <si>
    <t>Комплексное техническое обслуживание - инженерные сети - электроснабжение 2026</t>
  </si>
  <si>
    <t>Комплексное техническое обслуживание - инженерные сети - АВР 2026</t>
  </si>
  <si>
    <t>Комплексное техническое обслуживание - вентиляция, вытяжные установки - 3, 4,5 - 2026</t>
  </si>
  <si>
    <t>Комплексное техническое обслуживание - вентиляция, вытяжные установки 6, 6,3 - 2026</t>
  </si>
  <si>
    <t>Комплексное техническое обслуживание - вентиляция, вытяжные установки 7, 8 - 2026</t>
  </si>
  <si>
    <t>Комплексное техническое обслуживание - вентиляция, вытяжные установки 10 - 2026</t>
  </si>
  <si>
    <t>Комплексное техническое обслуживание - вентиляция, вытяжные установки 20 - 2026</t>
  </si>
  <si>
    <t>Комплексное техническое обслуживание - вентиляция, приточные установки - 6, 6,3 - 2026</t>
  </si>
  <si>
    <t>Комплексное техническое обслуживание - вентиляция, приточные установки 7,8 - 2026</t>
  </si>
  <si>
    <t>Комплексное техническое обслуживание - вентиляция, приточные установки 10 - 2026</t>
  </si>
  <si>
    <t>Комплексное техническое обслуживание - вентиляция, приточные установки - 20 - 2026</t>
  </si>
  <si>
    <t>Комплексное техническое обслуживание - вентиляция, приточные установки - тепловые завесы 3, 4,5 - 2026</t>
  </si>
  <si>
    <t>Комплексное техническое обслуживание - вентиляция, приточные установки - тепловые завесы 6, 6.3 - 2026</t>
  </si>
  <si>
    <t>Комплексное техническое обслуживание - вентиляция, приточные установки - тепловые завесы 7,8 - 2026</t>
  </si>
  <si>
    <t>Комплексное техническое обслуживание - вентиляция, тепловые завесы 10 - 2026</t>
  </si>
  <si>
    <t>Комплексное техническое обслуживание - Автоматизированная система управления вентиляцией (АСУВ) - 2026</t>
  </si>
  <si>
    <t>Комплексное техническое обслуживание - наружное освещение - кабельные линии наружного освещения - 2026</t>
  </si>
  <si>
    <t>Комплексное техническое обслуживание  - наружное освещение - наружные светильники - 2026</t>
  </si>
  <si>
    <t>Комплексное техническое обслуживание - система видеонаблюдения - видеокамера внешняя - 2026</t>
  </si>
  <si>
    <t>Комплексное техническое обслуживание - система видеонаблюдения -видеокамера внутренняя - 2026</t>
  </si>
  <si>
    <t>Комплексное техническое обслуживание - система видеонаблюдения - видеорегистратор (видеосервер) - 2026</t>
  </si>
  <si>
    <t>Комплексное техническое обслуживание - узел водоподготовки бассейнов - 2026</t>
  </si>
  <si>
    <t>Комплексное техническое обслуживание - автоматизированный узел управления тепловым пунктом (насосное оборудование) - 2026</t>
  </si>
  <si>
    <t>Ведение технической документации - 2026</t>
  </si>
  <si>
    <t>Комплексное техническое обслуживание - вентиляция, приточные установки - 3,4,5 - 2025</t>
  </si>
  <si>
    <t>Комплексное техническое обслуживание - вентиляция, приточные установки - 3,4,5 - 2026</t>
  </si>
  <si>
    <t>В соответствии с Техническим заданием</t>
  </si>
  <si>
    <t>1/3(ст.7+ст.8+ст9)*ст.12</t>
  </si>
  <si>
    <t>2026 год</t>
  </si>
  <si>
    <t>2025 год</t>
  </si>
  <si>
    <t>Итого 2025 год, руб.</t>
  </si>
  <si>
    <t>Итого 2026 год, руб.</t>
  </si>
  <si>
    <t>узел/шт/мес</t>
  </si>
  <si>
    <t>Коммерческое предложение от 31.10.2024 №784</t>
  </si>
  <si>
    <t>Коммерческое предложение от 31.10.2024 №04/6967</t>
  </si>
  <si>
    <t>Коммерческое предложение от 31.10.2024 №36-5627</t>
  </si>
  <si>
    <t xml:space="preserve">на оказание услуг по комплексному техническому обслуживанию инженерных систем зданий (помещений) Заказчика в 2025 – 2026 годах </t>
  </si>
  <si>
    <t>Стомтость за 1 месяц</t>
  </si>
  <si>
    <t>стоимость переходящего месяца</t>
  </si>
  <si>
    <t>для раздела фининсирование Плана графика</t>
  </si>
  <si>
    <t>Кол-во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</si>
</sst>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.0000"/>
    <numFmt numFmtId="167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5" fontId="6" fillId="0" borderId="0" applyFont="0" applyFill="0" applyBorder="0" applyAlignment="0" applyProtection="0"/>
    <xf numFmtId="0" fontId="7" fillId="0" borderId="0"/>
    <xf numFmtId="0" fontId="8" fillId="0" borderId="0"/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6" fillId="0" borderId="0"/>
    <xf numFmtId="0" fontId="7" fillId="0" borderId="0"/>
    <xf numFmtId="165" fontId="7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1" xfId="0" applyFont="1" applyBorder="1" applyAlignme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2" xfId="0" applyFont="1" applyBorder="1"/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4" borderId="1" xfId="3" applyFont="1" applyFill="1" applyBorder="1" applyAlignment="1">
      <alignment horizontal="left" vertical="center" wrapText="1" indent="1"/>
    </xf>
    <xf numFmtId="0" fontId="4" fillId="4" borderId="1" xfId="3" applyFont="1" applyFill="1" applyBorder="1" applyAlignment="1">
      <alignment horizontal="center" vertical="center" wrapText="1"/>
    </xf>
    <xf numFmtId="4" fontId="2" fillId="0" borderId="1" xfId="3" applyNumberFormat="1" applyFont="1" applyBorder="1" applyAlignment="1">
      <alignment horizontal="center" vertical="center" wrapText="1"/>
    </xf>
    <xf numFmtId="0" fontId="4" fillId="4" borderId="1" xfId="3" applyFont="1" applyFill="1" applyBorder="1" applyAlignment="1">
      <alignment vertical="center" wrapText="1"/>
    </xf>
    <xf numFmtId="164" fontId="4" fillId="4" borderId="1" xfId="3" applyNumberFormat="1" applyFont="1" applyFill="1" applyBorder="1" applyAlignment="1">
      <alignment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left" vertical="center" wrapText="1"/>
    </xf>
    <xf numFmtId="0" fontId="4" fillId="4" borderId="3" xfId="3" applyFont="1" applyFill="1" applyBorder="1" applyAlignment="1">
      <alignment vertical="center" wrapText="1"/>
    </xf>
    <xf numFmtId="0" fontId="4" fillId="4" borderId="3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left" vertical="center" wrapText="1" inden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vertical="center" wrapText="1"/>
    </xf>
    <xf numFmtId="164" fontId="4" fillId="3" borderId="1" xfId="3" applyNumberFormat="1" applyFont="1" applyFill="1" applyBorder="1" applyAlignment="1">
      <alignment vertical="center" wrapText="1"/>
    </xf>
    <xf numFmtId="0" fontId="4" fillId="3" borderId="1" xfId="3" applyFont="1" applyFill="1" applyBorder="1" applyAlignment="1">
      <alignment horizontal="left" vertical="center" wrapText="1"/>
    </xf>
    <xf numFmtId="0" fontId="4" fillId="3" borderId="3" xfId="3" applyFont="1" applyFill="1" applyBorder="1" applyAlignment="1">
      <alignment vertical="center" wrapText="1"/>
    </xf>
    <xf numFmtId="4" fontId="2" fillId="0" borderId="0" xfId="0" applyNumberFormat="1" applyFont="1" applyFill="1" applyBorder="1"/>
    <xf numFmtId="4" fontId="2" fillId="0" borderId="0" xfId="0" applyNumberFormat="1" applyFont="1"/>
    <xf numFmtId="0" fontId="2" fillId="0" borderId="0" xfId="0" applyFont="1" applyFill="1" applyBorder="1"/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/>
    <xf numFmtId="4" fontId="2" fillId="0" borderId="6" xfId="0" applyNumberFormat="1" applyFont="1" applyFill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4" fillId="4" borderId="4" xfId="3" applyFont="1" applyFill="1" applyBorder="1" applyAlignment="1">
      <alignment horizontal="left" vertical="center" wrapText="1" indent="1"/>
    </xf>
    <xf numFmtId="0" fontId="4" fillId="4" borderId="4" xfId="3" applyFont="1" applyFill="1" applyBorder="1" applyAlignment="1">
      <alignment horizontal="center" vertical="center" wrapText="1"/>
    </xf>
    <xf numFmtId="4" fontId="2" fillId="0" borderId="4" xfId="3" applyNumberFormat="1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3" borderId="4" xfId="3" applyFont="1" applyFill="1" applyBorder="1" applyAlignment="1">
      <alignment horizontal="left" vertical="center" wrapText="1" indent="1"/>
    </xf>
    <xf numFmtId="0" fontId="4" fillId="3" borderId="4" xfId="3" applyFont="1" applyFill="1" applyBorder="1" applyAlignment="1">
      <alignment horizontal="center" vertical="center" wrapText="1"/>
    </xf>
    <xf numFmtId="4" fontId="2" fillId="0" borderId="3" xfId="3" applyNumberFormat="1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7" xfId="3" applyNumberFormat="1" applyFont="1" applyBorder="1" applyAlignment="1">
      <alignment horizontal="center" vertical="center" wrapText="1"/>
    </xf>
    <xf numFmtId="4" fontId="2" fillId="0" borderId="18" xfId="3" applyNumberFormat="1" applyFont="1" applyBorder="1" applyAlignment="1">
      <alignment horizontal="center" vertical="center" wrapText="1"/>
    </xf>
    <xf numFmtId="4" fontId="2" fillId="5" borderId="18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Continuous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Continuous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9" fillId="6" borderId="18" xfId="3" applyFont="1" applyFill="1" applyBorder="1" applyAlignment="1">
      <alignment horizontal="center" vertical="center" wrapText="1"/>
    </xf>
    <xf numFmtId="0" fontId="4" fillId="6" borderId="18" xfId="3" applyFont="1" applyFill="1" applyBorder="1" applyAlignment="1">
      <alignment horizontal="center" vertical="center" wrapText="1"/>
    </xf>
    <xf numFmtId="0" fontId="4" fillId="6" borderId="19" xfId="3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4" fillId="3" borderId="3" xfId="3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/>
    <xf numFmtId="0" fontId="2" fillId="0" borderId="5" xfId="0" applyFont="1" applyBorder="1" applyAlignment="1"/>
    <xf numFmtId="4" fontId="2" fillId="0" borderId="5" xfId="0" applyNumberFormat="1" applyFont="1" applyFill="1" applyBorder="1" applyAlignment="1">
      <alignment wrapText="1"/>
    </xf>
    <xf numFmtId="4" fontId="2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0" fontId="2" fillId="0" borderId="22" xfId="0" applyFont="1" applyBorder="1"/>
    <xf numFmtId="0" fontId="3" fillId="0" borderId="6" xfId="0" applyFont="1" applyBorder="1" applyAlignment="1"/>
    <xf numFmtId="4" fontId="2" fillId="0" borderId="6" xfId="0" applyNumberFormat="1" applyFont="1" applyFill="1" applyBorder="1" applyAlignment="1">
      <alignment horizontal="center"/>
    </xf>
    <xf numFmtId="4" fontId="3" fillId="0" borderId="6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0" fontId="1" fillId="0" borderId="0" xfId="3" applyFont="1" applyAlignment="1">
      <alignment vertical="center"/>
    </xf>
    <xf numFmtId="164" fontId="9" fillId="4" borderId="1" xfId="3" applyNumberFormat="1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 wrapText="1"/>
    </xf>
    <xf numFmtId="164" fontId="9" fillId="3" borderId="1" xfId="3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2" fillId="0" borderId="24" xfId="0" applyFont="1" applyFill="1" applyBorder="1" applyAlignment="1">
      <alignment vertical="center"/>
    </xf>
    <xf numFmtId="0" fontId="2" fillId="0" borderId="25" xfId="0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4" fontId="2" fillId="0" borderId="0" xfId="0" applyNumberFormat="1" applyFont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64" fontId="2" fillId="0" borderId="0" xfId="0" applyNumberFormat="1" applyFont="1" applyBorder="1"/>
    <xf numFmtId="164" fontId="2" fillId="0" borderId="18" xfId="0" applyNumberFormat="1" applyFont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center" wrapText="1"/>
    </xf>
    <xf numFmtId="164" fontId="3" fillId="0" borderId="5" xfId="0" applyNumberFormat="1" applyFont="1" applyFill="1" applyBorder="1" applyAlignment="1">
      <alignment horizontal="center" wrapText="1"/>
    </xf>
    <xf numFmtId="164" fontId="3" fillId="0" borderId="6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164" fontId="2" fillId="0" borderId="0" xfId="0" applyNumberFormat="1" applyFont="1"/>
    <xf numFmtId="166" fontId="2" fillId="0" borderId="1" xfId="0" applyNumberFormat="1" applyFont="1" applyFill="1" applyBorder="1" applyAlignment="1">
      <alignment horizontal="center" vertical="center"/>
    </xf>
    <xf numFmtId="167" fontId="2" fillId="4" borderId="4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1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67" fontId="2" fillId="4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5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4" fontId="2" fillId="0" borderId="18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0" xfId="0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/>
    </xf>
    <xf numFmtId="0" fontId="2" fillId="0" borderId="21" xfId="0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7"/>
    <cellStyle name="Обычный 2" xfId="3"/>
    <cellStyle name="Обычный 4" xfId="2"/>
    <cellStyle name="Обычный 6" xfId="6"/>
    <cellStyle name="Процентный 2" xfId="4"/>
    <cellStyle name="Финансовый 2" xfId="5"/>
    <cellStyle name="Финансовый 3" xfId="8"/>
    <cellStyle name="Финансов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O104"/>
  <sheetViews>
    <sheetView tabSelected="1" topLeftCell="A10" workbookViewId="0">
      <selection activeCell="L16" sqref="L16"/>
    </sheetView>
  </sheetViews>
  <sheetFormatPr defaultRowHeight="12.75" x14ac:dyDescent="0.2"/>
  <cols>
    <col min="1" max="1" width="3.85546875" style="14" customWidth="1"/>
    <col min="2" max="2" width="51.140625" style="1" customWidth="1"/>
    <col min="3" max="3" width="8.42578125" style="1" customWidth="1"/>
    <col min="4" max="4" width="25.28515625" style="1" customWidth="1"/>
    <col min="5" max="5" width="13.7109375" style="1" customWidth="1"/>
    <col min="6" max="6" width="13.28515625" style="1" customWidth="1"/>
    <col min="7" max="10" width="13.140625" style="1" customWidth="1"/>
    <col min="11" max="11" width="7.5703125" style="1" customWidth="1"/>
    <col min="12" max="12" width="9.7109375" style="115" customWidth="1"/>
    <col min="13" max="13" width="12.140625" style="99" customWidth="1"/>
    <col min="14" max="14" width="15" style="1" customWidth="1"/>
    <col min="15" max="15" width="20.28515625" style="1" customWidth="1"/>
    <col min="16" max="16384" width="9.140625" style="1"/>
  </cols>
  <sheetData>
    <row r="1" spans="1:15" x14ac:dyDescent="0.2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x14ac:dyDescent="0.2">
      <c r="A2" s="129" t="s">
        <v>99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3" spans="1:15" ht="13.5" thickBot="1" x14ac:dyDescent="0.2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5" ht="26.25" customHeight="1" thickBot="1" x14ac:dyDescent="0.25">
      <c r="B4" s="61" t="s">
        <v>1</v>
      </c>
      <c r="C4" s="131" t="s">
        <v>19</v>
      </c>
      <c r="D4" s="131"/>
      <c r="E4" s="131"/>
      <c r="F4" s="131"/>
      <c r="G4" s="131"/>
      <c r="H4" s="131"/>
      <c r="I4" s="132"/>
      <c r="J4" s="10"/>
      <c r="K4" s="7"/>
      <c r="L4" s="104"/>
      <c r="N4" s="2"/>
    </row>
    <row r="5" spans="1:15" ht="25.5" customHeight="1" x14ac:dyDescent="0.2">
      <c r="B5" s="60">
        <v>1</v>
      </c>
      <c r="C5" s="133" t="s">
        <v>96</v>
      </c>
      <c r="D5" s="133"/>
      <c r="E5" s="133"/>
      <c r="F5" s="133"/>
      <c r="G5" s="133"/>
      <c r="H5" s="133"/>
      <c r="I5" s="134"/>
      <c r="J5" s="10"/>
      <c r="K5" s="7"/>
      <c r="L5" s="104"/>
      <c r="N5" s="87"/>
    </row>
    <row r="6" spans="1:15" ht="25.5" customHeight="1" x14ac:dyDescent="0.2">
      <c r="B6" s="58">
        <v>2</v>
      </c>
      <c r="C6" s="126" t="s">
        <v>97</v>
      </c>
      <c r="D6" s="126"/>
      <c r="E6" s="126"/>
      <c r="F6" s="126"/>
      <c r="G6" s="126"/>
      <c r="H6" s="126"/>
      <c r="I6" s="127"/>
      <c r="J6" s="10"/>
      <c r="K6" s="7"/>
      <c r="L6" s="104"/>
      <c r="N6" s="2"/>
    </row>
    <row r="7" spans="1:15" ht="23.25" customHeight="1" thickBot="1" x14ac:dyDescent="0.25">
      <c r="B7" s="59">
        <v>3</v>
      </c>
      <c r="C7" s="135" t="s">
        <v>98</v>
      </c>
      <c r="D7" s="135"/>
      <c r="E7" s="135"/>
      <c r="F7" s="135"/>
      <c r="G7" s="135"/>
      <c r="H7" s="135"/>
      <c r="I7" s="136"/>
      <c r="J7" s="16"/>
      <c r="K7" s="8"/>
      <c r="L7" s="104"/>
      <c r="N7" s="2"/>
    </row>
    <row r="8" spans="1:15" ht="15" customHeight="1" x14ac:dyDescent="0.2">
      <c r="A8" s="137" t="s">
        <v>2</v>
      </c>
      <c r="B8" s="139" t="s">
        <v>17</v>
      </c>
      <c r="C8" s="141" t="s">
        <v>21</v>
      </c>
      <c r="D8" s="139" t="s">
        <v>3</v>
      </c>
      <c r="E8" s="139" t="s">
        <v>4</v>
      </c>
      <c r="F8" s="139" t="s">
        <v>5</v>
      </c>
      <c r="G8" s="35" t="s">
        <v>22</v>
      </c>
      <c r="H8" s="35" t="s">
        <v>23</v>
      </c>
      <c r="I8" s="35" t="s">
        <v>24</v>
      </c>
      <c r="J8" s="156" t="s">
        <v>25</v>
      </c>
      <c r="K8" s="158" t="s">
        <v>14</v>
      </c>
      <c r="L8" s="160" t="s">
        <v>103</v>
      </c>
      <c r="M8" s="143" t="s">
        <v>100</v>
      </c>
      <c r="N8" s="162" t="s">
        <v>6</v>
      </c>
      <c r="O8" s="154" t="s">
        <v>7</v>
      </c>
    </row>
    <row r="9" spans="1:15" ht="114" customHeight="1" thickBot="1" x14ac:dyDescent="0.25">
      <c r="A9" s="138"/>
      <c r="B9" s="140"/>
      <c r="C9" s="142"/>
      <c r="D9" s="140"/>
      <c r="E9" s="140"/>
      <c r="F9" s="140"/>
      <c r="G9" s="44" t="s">
        <v>20</v>
      </c>
      <c r="H9" s="44" t="s">
        <v>20</v>
      </c>
      <c r="I9" s="44" t="s">
        <v>20</v>
      </c>
      <c r="J9" s="157"/>
      <c r="K9" s="159"/>
      <c r="L9" s="161"/>
      <c r="M9" s="144"/>
      <c r="N9" s="163"/>
      <c r="O9" s="155"/>
    </row>
    <row r="10" spans="1:15" ht="13.5" thickBot="1" x14ac:dyDescent="0.25">
      <c r="A10" s="45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46">
        <v>8</v>
      </c>
      <c r="I10" s="46">
        <v>9</v>
      </c>
      <c r="J10" s="57">
        <v>10</v>
      </c>
      <c r="K10" s="46">
        <v>11</v>
      </c>
      <c r="L10" s="105">
        <v>12</v>
      </c>
      <c r="M10" s="100">
        <v>13</v>
      </c>
      <c r="N10" s="46">
        <v>14</v>
      </c>
      <c r="O10" s="83">
        <v>15</v>
      </c>
    </row>
    <row r="11" spans="1:15" ht="13.5" thickBot="1" x14ac:dyDescent="0.25">
      <c r="A11" s="62"/>
      <c r="B11" s="63" t="s">
        <v>92</v>
      </c>
      <c r="C11" s="64"/>
      <c r="D11" s="65"/>
      <c r="E11" s="82"/>
      <c r="F11" s="83"/>
      <c r="G11" s="46"/>
      <c r="H11" s="46"/>
      <c r="I11" s="46"/>
      <c r="J11" s="57"/>
      <c r="K11" s="46"/>
      <c r="L11" s="105"/>
      <c r="M11" s="101"/>
      <c r="N11" s="46"/>
      <c r="O11" s="83"/>
    </row>
    <row r="12" spans="1:15" ht="25.5" x14ac:dyDescent="0.2">
      <c r="A12" s="39">
        <v>1</v>
      </c>
      <c r="B12" s="40" t="s">
        <v>32</v>
      </c>
      <c r="C12" s="41" t="s">
        <v>28</v>
      </c>
      <c r="D12" s="41" t="s">
        <v>89</v>
      </c>
      <c r="E12" s="150" t="s">
        <v>18</v>
      </c>
      <c r="F12" s="152" t="s">
        <v>8</v>
      </c>
      <c r="G12" s="42">
        <v>19</v>
      </c>
      <c r="H12" s="42">
        <v>18.5</v>
      </c>
      <c r="I12" s="42">
        <v>17.75</v>
      </c>
      <c r="J12" s="84">
        <v>18.420000000000002</v>
      </c>
      <c r="K12" s="43">
        <f>STDEV(G12:I12)/J12*100</f>
        <v>3.42</v>
      </c>
      <c r="L12" s="106">
        <v>1.1000000000000001</v>
      </c>
      <c r="M12" s="103">
        <f>J12*L12</f>
        <v>20.262</v>
      </c>
      <c r="N12" s="116">
        <f>M12*12</f>
        <v>243.14400000000001</v>
      </c>
      <c r="O12" s="92" t="s">
        <v>90</v>
      </c>
    </row>
    <row r="13" spans="1:15" ht="25.5" x14ac:dyDescent="0.2">
      <c r="A13" s="36">
        <v>2</v>
      </c>
      <c r="B13" s="17" t="s">
        <v>33</v>
      </c>
      <c r="C13" s="18" t="s">
        <v>28</v>
      </c>
      <c r="D13" s="18" t="s">
        <v>89</v>
      </c>
      <c r="E13" s="150"/>
      <c r="F13" s="152"/>
      <c r="G13" s="19">
        <v>10</v>
      </c>
      <c r="H13" s="19">
        <v>10</v>
      </c>
      <c r="I13" s="19">
        <v>9.85</v>
      </c>
      <c r="J13" s="85">
        <v>9.9499999999999993</v>
      </c>
      <c r="K13" s="15">
        <f t="shared" ref="K13:K68" si="0">STDEV(G13:I13)/J13*100</f>
        <v>0.87</v>
      </c>
      <c r="L13" s="107"/>
      <c r="M13" s="103">
        <f t="shared" ref="M13:M68" si="1">J13*L13</f>
        <v>0</v>
      </c>
      <c r="N13" s="116">
        <f t="shared" ref="N13:N68" si="2">M13*12</f>
        <v>0</v>
      </c>
      <c r="O13" s="93" t="s">
        <v>90</v>
      </c>
    </row>
    <row r="14" spans="1:15" ht="38.25" customHeight="1" x14ac:dyDescent="0.2">
      <c r="A14" s="39">
        <v>3</v>
      </c>
      <c r="B14" s="17" t="s">
        <v>35</v>
      </c>
      <c r="C14" s="18" t="s">
        <v>28</v>
      </c>
      <c r="D14" s="18" t="s">
        <v>89</v>
      </c>
      <c r="E14" s="150"/>
      <c r="F14" s="152"/>
      <c r="G14" s="19">
        <v>11</v>
      </c>
      <c r="H14" s="19">
        <v>11</v>
      </c>
      <c r="I14" s="19">
        <v>8.99</v>
      </c>
      <c r="J14" s="85">
        <v>10.33</v>
      </c>
      <c r="K14" s="15">
        <f t="shared" si="0"/>
        <v>11.23</v>
      </c>
      <c r="L14" s="107"/>
      <c r="M14" s="103">
        <f t="shared" si="1"/>
        <v>0</v>
      </c>
      <c r="N14" s="116">
        <f t="shared" si="2"/>
        <v>0</v>
      </c>
      <c r="O14" s="93" t="s">
        <v>90</v>
      </c>
    </row>
    <row r="15" spans="1:15" ht="25.5" x14ac:dyDescent="0.2">
      <c r="A15" s="36">
        <v>4</v>
      </c>
      <c r="B15" s="17" t="s">
        <v>34</v>
      </c>
      <c r="C15" s="18" t="s">
        <v>28</v>
      </c>
      <c r="D15" s="18" t="s">
        <v>89</v>
      </c>
      <c r="E15" s="150"/>
      <c r="F15" s="152"/>
      <c r="G15" s="19">
        <v>0.06</v>
      </c>
      <c r="H15" s="19">
        <v>0.08</v>
      </c>
      <c r="I15" s="19">
        <v>7.0000000000000007E-2</v>
      </c>
      <c r="J15" s="85">
        <v>7.0000000000000007E-2</v>
      </c>
      <c r="K15" s="15">
        <f t="shared" si="0"/>
        <v>14.29</v>
      </c>
      <c r="L15" s="107"/>
      <c r="M15" s="103">
        <f t="shared" si="1"/>
        <v>0</v>
      </c>
      <c r="N15" s="116">
        <f t="shared" si="2"/>
        <v>0</v>
      </c>
      <c r="O15" s="93" t="s">
        <v>90</v>
      </c>
    </row>
    <row r="16" spans="1:15" ht="25.5" x14ac:dyDescent="0.2">
      <c r="A16" s="39">
        <v>5</v>
      </c>
      <c r="B16" s="17" t="s">
        <v>36</v>
      </c>
      <c r="C16" s="18" t="s">
        <v>28</v>
      </c>
      <c r="D16" s="18" t="s">
        <v>89</v>
      </c>
      <c r="E16" s="150"/>
      <c r="F16" s="152"/>
      <c r="G16" s="19">
        <v>9</v>
      </c>
      <c r="H16" s="19">
        <v>9</v>
      </c>
      <c r="I16" s="19">
        <v>6.81</v>
      </c>
      <c r="J16" s="85">
        <v>8.27</v>
      </c>
      <c r="K16" s="15">
        <f t="shared" si="0"/>
        <v>15.29</v>
      </c>
      <c r="L16" s="107"/>
      <c r="M16" s="103">
        <f t="shared" si="1"/>
        <v>0</v>
      </c>
      <c r="N16" s="116">
        <f t="shared" si="2"/>
        <v>0</v>
      </c>
      <c r="O16" s="93" t="s">
        <v>90</v>
      </c>
    </row>
    <row r="17" spans="1:15" ht="25.5" x14ac:dyDescent="0.2">
      <c r="A17" s="36">
        <v>6</v>
      </c>
      <c r="B17" s="20" t="s">
        <v>37</v>
      </c>
      <c r="C17" s="18" t="s">
        <v>29</v>
      </c>
      <c r="D17" s="18" t="s">
        <v>89</v>
      </c>
      <c r="E17" s="150"/>
      <c r="F17" s="152"/>
      <c r="G17" s="19">
        <v>430</v>
      </c>
      <c r="H17" s="19">
        <v>425</v>
      </c>
      <c r="I17" s="19">
        <v>422.85</v>
      </c>
      <c r="J17" s="85">
        <v>425.95</v>
      </c>
      <c r="K17" s="15">
        <f t="shared" si="0"/>
        <v>0.86</v>
      </c>
      <c r="L17" s="107"/>
      <c r="M17" s="103">
        <f t="shared" si="1"/>
        <v>0</v>
      </c>
      <c r="N17" s="116">
        <f t="shared" si="2"/>
        <v>0</v>
      </c>
      <c r="O17" s="93" t="s">
        <v>90</v>
      </c>
    </row>
    <row r="18" spans="1:15" ht="25.5" x14ac:dyDescent="0.2">
      <c r="A18" s="39">
        <v>7</v>
      </c>
      <c r="B18" s="20" t="s">
        <v>38</v>
      </c>
      <c r="C18" s="18" t="s">
        <v>29</v>
      </c>
      <c r="D18" s="18" t="s">
        <v>89</v>
      </c>
      <c r="E18" s="150"/>
      <c r="F18" s="152"/>
      <c r="G18" s="19">
        <v>465</v>
      </c>
      <c r="H18" s="19">
        <v>460</v>
      </c>
      <c r="I18" s="19">
        <v>458.87</v>
      </c>
      <c r="J18" s="85">
        <v>461.29</v>
      </c>
      <c r="K18" s="15">
        <f t="shared" si="0"/>
        <v>0.71</v>
      </c>
      <c r="L18" s="107"/>
      <c r="M18" s="103">
        <f t="shared" si="1"/>
        <v>0</v>
      </c>
      <c r="N18" s="116">
        <f t="shared" si="2"/>
        <v>0</v>
      </c>
      <c r="O18" s="93" t="s">
        <v>90</v>
      </c>
    </row>
    <row r="19" spans="1:15" ht="25.5" x14ac:dyDescent="0.2">
      <c r="A19" s="36">
        <v>8</v>
      </c>
      <c r="B19" s="20" t="s">
        <v>39</v>
      </c>
      <c r="C19" s="18" t="s">
        <v>29</v>
      </c>
      <c r="D19" s="18" t="s">
        <v>89</v>
      </c>
      <c r="E19" s="150"/>
      <c r="F19" s="152"/>
      <c r="G19" s="19">
        <v>485</v>
      </c>
      <c r="H19" s="19">
        <v>482</v>
      </c>
      <c r="I19" s="19">
        <v>480.71</v>
      </c>
      <c r="J19" s="85">
        <v>482.57</v>
      </c>
      <c r="K19" s="15">
        <f t="shared" si="0"/>
        <v>0.46</v>
      </c>
      <c r="L19" s="107"/>
      <c r="M19" s="103">
        <f t="shared" si="1"/>
        <v>0</v>
      </c>
      <c r="N19" s="116">
        <f t="shared" si="2"/>
        <v>0</v>
      </c>
      <c r="O19" s="93" t="s">
        <v>90</v>
      </c>
    </row>
    <row r="20" spans="1:15" ht="25.5" x14ac:dyDescent="0.2">
      <c r="A20" s="39">
        <v>9</v>
      </c>
      <c r="B20" s="20" t="s">
        <v>40</v>
      </c>
      <c r="C20" s="18" t="s">
        <v>29</v>
      </c>
      <c r="D20" s="18" t="s">
        <v>89</v>
      </c>
      <c r="E20" s="150"/>
      <c r="F20" s="152"/>
      <c r="G20" s="19">
        <v>520</v>
      </c>
      <c r="H20" s="19">
        <v>518</v>
      </c>
      <c r="I20" s="19">
        <v>516.29999999999995</v>
      </c>
      <c r="J20" s="85">
        <v>518.1</v>
      </c>
      <c r="K20" s="15">
        <f t="shared" si="0"/>
        <v>0.36</v>
      </c>
      <c r="L20" s="107"/>
      <c r="M20" s="103">
        <f t="shared" si="1"/>
        <v>0</v>
      </c>
      <c r="N20" s="116">
        <f t="shared" si="2"/>
        <v>0</v>
      </c>
      <c r="O20" s="93" t="s">
        <v>90</v>
      </c>
    </row>
    <row r="21" spans="1:15" ht="25.5" x14ac:dyDescent="0.2">
      <c r="A21" s="36">
        <v>10</v>
      </c>
      <c r="B21" s="20" t="s">
        <v>41</v>
      </c>
      <c r="C21" s="18" t="s">
        <v>29</v>
      </c>
      <c r="D21" s="18" t="s">
        <v>89</v>
      </c>
      <c r="E21" s="150"/>
      <c r="F21" s="152"/>
      <c r="G21" s="19">
        <v>535</v>
      </c>
      <c r="H21" s="19">
        <v>530</v>
      </c>
      <c r="I21" s="19">
        <v>525.75</v>
      </c>
      <c r="J21" s="85">
        <v>530.25</v>
      </c>
      <c r="K21" s="15">
        <f t="shared" si="0"/>
        <v>0.87</v>
      </c>
      <c r="L21" s="107"/>
      <c r="M21" s="103">
        <f t="shared" si="1"/>
        <v>0</v>
      </c>
      <c r="N21" s="116">
        <f t="shared" si="2"/>
        <v>0</v>
      </c>
      <c r="O21" s="93" t="s">
        <v>90</v>
      </c>
    </row>
    <row r="22" spans="1:15" ht="25.5" x14ac:dyDescent="0.2">
      <c r="A22" s="39">
        <v>11</v>
      </c>
      <c r="B22" s="20" t="s">
        <v>87</v>
      </c>
      <c r="C22" s="18" t="s">
        <v>29</v>
      </c>
      <c r="D22" s="18" t="s">
        <v>89</v>
      </c>
      <c r="E22" s="150"/>
      <c r="F22" s="152"/>
      <c r="G22" s="19">
        <v>2410</v>
      </c>
      <c r="H22" s="19">
        <v>2405</v>
      </c>
      <c r="I22" s="19">
        <v>2401.5</v>
      </c>
      <c r="J22" s="85">
        <v>2405.5</v>
      </c>
      <c r="K22" s="15">
        <f t="shared" si="0"/>
        <v>0.18</v>
      </c>
      <c r="L22" s="107"/>
      <c r="M22" s="103">
        <f t="shared" si="1"/>
        <v>0</v>
      </c>
      <c r="N22" s="116">
        <f t="shared" si="2"/>
        <v>0</v>
      </c>
      <c r="O22" s="93" t="s">
        <v>90</v>
      </c>
    </row>
    <row r="23" spans="1:15" ht="25.5" x14ac:dyDescent="0.2">
      <c r="A23" s="36">
        <v>12</v>
      </c>
      <c r="B23" s="20" t="s">
        <v>42</v>
      </c>
      <c r="C23" s="18" t="s">
        <v>29</v>
      </c>
      <c r="D23" s="18" t="s">
        <v>89</v>
      </c>
      <c r="E23" s="150"/>
      <c r="F23" s="152"/>
      <c r="G23" s="19">
        <v>2410</v>
      </c>
      <c r="H23" s="19">
        <v>2408</v>
      </c>
      <c r="I23" s="19">
        <v>2407.6799999999998</v>
      </c>
      <c r="J23" s="85">
        <v>2408.56</v>
      </c>
      <c r="K23" s="15">
        <f t="shared" si="0"/>
        <v>0.05</v>
      </c>
      <c r="L23" s="107"/>
      <c r="M23" s="103">
        <f t="shared" si="1"/>
        <v>0</v>
      </c>
      <c r="N23" s="116">
        <f t="shared" si="2"/>
        <v>0</v>
      </c>
      <c r="O23" s="93" t="s">
        <v>90</v>
      </c>
    </row>
    <row r="24" spans="1:15" ht="25.5" x14ac:dyDescent="0.2">
      <c r="A24" s="39">
        <v>13</v>
      </c>
      <c r="B24" s="20" t="s">
        <v>43</v>
      </c>
      <c r="C24" s="18" t="s">
        <v>29</v>
      </c>
      <c r="D24" s="18" t="s">
        <v>89</v>
      </c>
      <c r="E24" s="150"/>
      <c r="F24" s="152"/>
      <c r="G24" s="19">
        <v>2415</v>
      </c>
      <c r="H24" s="19">
        <v>2410</v>
      </c>
      <c r="I24" s="19">
        <v>2407.64</v>
      </c>
      <c r="J24" s="85">
        <v>2410.88</v>
      </c>
      <c r="K24" s="15">
        <f t="shared" si="0"/>
        <v>0.16</v>
      </c>
      <c r="L24" s="107"/>
      <c r="M24" s="103">
        <f t="shared" si="1"/>
        <v>0</v>
      </c>
      <c r="N24" s="116">
        <f t="shared" si="2"/>
        <v>0</v>
      </c>
      <c r="O24" s="93" t="s">
        <v>90</v>
      </c>
    </row>
    <row r="25" spans="1:15" ht="25.5" x14ac:dyDescent="0.2">
      <c r="A25" s="36">
        <v>14</v>
      </c>
      <c r="B25" s="20" t="s">
        <v>44</v>
      </c>
      <c r="C25" s="18" t="s">
        <v>29</v>
      </c>
      <c r="D25" s="18" t="s">
        <v>89</v>
      </c>
      <c r="E25" s="150"/>
      <c r="F25" s="152"/>
      <c r="G25" s="19">
        <v>2415</v>
      </c>
      <c r="H25" s="19">
        <v>2410</v>
      </c>
      <c r="I25" s="19">
        <v>2417.69</v>
      </c>
      <c r="J25" s="85">
        <v>2414.23</v>
      </c>
      <c r="K25" s="15">
        <f t="shared" si="0"/>
        <v>0.16</v>
      </c>
      <c r="L25" s="107"/>
      <c r="M25" s="103">
        <f t="shared" si="1"/>
        <v>0</v>
      </c>
      <c r="N25" s="116">
        <f t="shared" si="2"/>
        <v>0</v>
      </c>
      <c r="O25" s="93" t="s">
        <v>90</v>
      </c>
    </row>
    <row r="26" spans="1:15" ht="25.5" x14ac:dyDescent="0.2">
      <c r="A26" s="39">
        <v>15</v>
      </c>
      <c r="B26" s="20" t="s">
        <v>45</v>
      </c>
      <c r="C26" s="18" t="s">
        <v>29</v>
      </c>
      <c r="D26" s="18" t="s">
        <v>89</v>
      </c>
      <c r="E26" s="150"/>
      <c r="F26" s="152"/>
      <c r="G26" s="19">
        <v>2450</v>
      </c>
      <c r="H26" s="19">
        <v>2430</v>
      </c>
      <c r="I26" s="19">
        <v>2399.17</v>
      </c>
      <c r="J26" s="85">
        <v>2426.39</v>
      </c>
      <c r="K26" s="15">
        <f t="shared" si="0"/>
        <v>1.06</v>
      </c>
      <c r="L26" s="107"/>
      <c r="M26" s="103">
        <f t="shared" si="1"/>
        <v>0</v>
      </c>
      <c r="N26" s="116">
        <f t="shared" si="2"/>
        <v>0</v>
      </c>
      <c r="O26" s="93" t="s">
        <v>90</v>
      </c>
    </row>
    <row r="27" spans="1:15" ht="25.5" x14ac:dyDescent="0.2">
      <c r="A27" s="36">
        <v>16</v>
      </c>
      <c r="B27" s="20" t="s">
        <v>46</v>
      </c>
      <c r="C27" s="18" t="s">
        <v>29</v>
      </c>
      <c r="D27" s="18" t="s">
        <v>89</v>
      </c>
      <c r="E27" s="150"/>
      <c r="F27" s="152"/>
      <c r="G27" s="19">
        <v>1600</v>
      </c>
      <c r="H27" s="19">
        <v>1580</v>
      </c>
      <c r="I27" s="19">
        <v>1576.2</v>
      </c>
      <c r="J27" s="85">
        <v>1585.4</v>
      </c>
      <c r="K27" s="15">
        <f t="shared" si="0"/>
        <v>0.81</v>
      </c>
      <c r="L27" s="107"/>
      <c r="M27" s="103">
        <f t="shared" si="1"/>
        <v>0</v>
      </c>
      <c r="N27" s="116">
        <f t="shared" si="2"/>
        <v>0</v>
      </c>
      <c r="O27" s="93" t="s">
        <v>90</v>
      </c>
    </row>
    <row r="28" spans="1:15" ht="25.5" x14ac:dyDescent="0.2">
      <c r="A28" s="39">
        <v>17</v>
      </c>
      <c r="B28" s="20" t="s">
        <v>47</v>
      </c>
      <c r="C28" s="18" t="s">
        <v>29</v>
      </c>
      <c r="D28" s="18" t="s">
        <v>89</v>
      </c>
      <c r="E28" s="150"/>
      <c r="F28" s="152"/>
      <c r="G28" s="19">
        <v>1600</v>
      </c>
      <c r="H28" s="19">
        <v>1580</v>
      </c>
      <c r="I28" s="19">
        <v>1579.83</v>
      </c>
      <c r="J28" s="85">
        <v>1586.61</v>
      </c>
      <c r="K28" s="15">
        <f t="shared" si="0"/>
        <v>0.73</v>
      </c>
      <c r="L28" s="107"/>
      <c r="M28" s="103">
        <f t="shared" si="1"/>
        <v>0</v>
      </c>
      <c r="N28" s="116">
        <f t="shared" si="2"/>
        <v>0</v>
      </c>
      <c r="O28" s="93" t="s">
        <v>90</v>
      </c>
    </row>
    <row r="29" spans="1:15" ht="25.5" x14ac:dyDescent="0.2">
      <c r="A29" s="36">
        <v>18</v>
      </c>
      <c r="B29" s="20" t="s">
        <v>48</v>
      </c>
      <c r="C29" s="18" t="s">
        <v>29</v>
      </c>
      <c r="D29" s="18" t="s">
        <v>89</v>
      </c>
      <c r="E29" s="150"/>
      <c r="F29" s="152"/>
      <c r="G29" s="19">
        <v>1600</v>
      </c>
      <c r="H29" s="19">
        <v>1580</v>
      </c>
      <c r="I29" s="19">
        <v>1583.49</v>
      </c>
      <c r="J29" s="85">
        <v>1587.83</v>
      </c>
      <c r="K29" s="15">
        <f t="shared" si="0"/>
        <v>0.67</v>
      </c>
      <c r="L29" s="107"/>
      <c r="M29" s="103">
        <f t="shared" si="1"/>
        <v>0</v>
      </c>
      <c r="N29" s="116">
        <f t="shared" si="2"/>
        <v>0</v>
      </c>
      <c r="O29" s="93" t="s">
        <v>90</v>
      </c>
    </row>
    <row r="30" spans="1:15" ht="25.5" x14ac:dyDescent="0.2">
      <c r="A30" s="39">
        <v>19</v>
      </c>
      <c r="B30" s="20" t="s">
        <v>49</v>
      </c>
      <c r="C30" s="18" t="s">
        <v>29</v>
      </c>
      <c r="D30" s="18" t="s">
        <v>89</v>
      </c>
      <c r="E30" s="150"/>
      <c r="F30" s="152"/>
      <c r="G30" s="19">
        <v>1600</v>
      </c>
      <c r="H30" s="19">
        <v>1580</v>
      </c>
      <c r="I30" s="19">
        <v>1587.27</v>
      </c>
      <c r="J30" s="85">
        <v>1589.09</v>
      </c>
      <c r="K30" s="15">
        <f t="shared" si="0"/>
        <v>0.64</v>
      </c>
      <c r="L30" s="107"/>
      <c r="M30" s="103">
        <f t="shared" si="1"/>
        <v>0</v>
      </c>
      <c r="N30" s="116">
        <f t="shared" si="2"/>
        <v>0</v>
      </c>
      <c r="O30" s="93" t="s">
        <v>90</v>
      </c>
    </row>
    <row r="31" spans="1:15" ht="38.25" x14ac:dyDescent="0.2">
      <c r="A31" s="36">
        <v>20</v>
      </c>
      <c r="B31" s="20" t="s">
        <v>50</v>
      </c>
      <c r="C31" s="18" t="s">
        <v>29</v>
      </c>
      <c r="D31" s="18" t="s">
        <v>89</v>
      </c>
      <c r="E31" s="150"/>
      <c r="F31" s="152"/>
      <c r="G31" s="19">
        <v>8750</v>
      </c>
      <c r="H31" s="19">
        <v>8700</v>
      </c>
      <c r="I31" s="19">
        <v>8758.33</v>
      </c>
      <c r="J31" s="85">
        <v>8736.11</v>
      </c>
      <c r="K31" s="15">
        <f t="shared" si="0"/>
        <v>0.36</v>
      </c>
      <c r="L31" s="107"/>
      <c r="M31" s="103">
        <f t="shared" si="1"/>
        <v>0</v>
      </c>
      <c r="N31" s="116">
        <f t="shared" si="2"/>
        <v>0</v>
      </c>
      <c r="O31" s="93" t="s">
        <v>90</v>
      </c>
    </row>
    <row r="32" spans="1:15" ht="25.5" x14ac:dyDescent="0.2">
      <c r="A32" s="39">
        <v>21</v>
      </c>
      <c r="B32" s="21" t="s">
        <v>51</v>
      </c>
      <c r="C32" s="88" t="s">
        <v>30</v>
      </c>
      <c r="D32" s="18" t="s">
        <v>89</v>
      </c>
      <c r="E32" s="150"/>
      <c r="F32" s="152"/>
      <c r="G32" s="19">
        <v>17200</v>
      </c>
      <c r="H32" s="19">
        <v>17000</v>
      </c>
      <c r="I32" s="19">
        <v>17241.84</v>
      </c>
      <c r="J32" s="85">
        <v>17147.28</v>
      </c>
      <c r="K32" s="15">
        <f t="shared" si="0"/>
        <v>0.75</v>
      </c>
      <c r="L32" s="107"/>
      <c r="M32" s="117">
        <f t="shared" si="1"/>
        <v>0</v>
      </c>
      <c r="N32" s="118">
        <f>M32</f>
        <v>0</v>
      </c>
      <c r="O32" s="93" t="s">
        <v>90</v>
      </c>
    </row>
    <row r="33" spans="1:15" ht="25.5" x14ac:dyDescent="0.2">
      <c r="A33" s="36">
        <v>22</v>
      </c>
      <c r="B33" s="20" t="s">
        <v>52</v>
      </c>
      <c r="C33" s="89" t="s">
        <v>31</v>
      </c>
      <c r="D33" s="18" t="s">
        <v>89</v>
      </c>
      <c r="E33" s="150"/>
      <c r="F33" s="152"/>
      <c r="G33" s="19">
        <v>4500</v>
      </c>
      <c r="H33" s="19">
        <v>4400</v>
      </c>
      <c r="I33" s="19">
        <v>4481.59</v>
      </c>
      <c r="J33" s="85">
        <v>4460.53</v>
      </c>
      <c r="K33" s="15">
        <f t="shared" si="0"/>
        <v>1.19</v>
      </c>
      <c r="L33" s="107"/>
      <c r="M33" s="117">
        <f t="shared" si="1"/>
        <v>0</v>
      </c>
      <c r="N33" s="118">
        <f>M33</f>
        <v>0</v>
      </c>
      <c r="O33" s="93" t="s">
        <v>90</v>
      </c>
    </row>
    <row r="34" spans="1:15" ht="25.5" x14ac:dyDescent="0.2">
      <c r="A34" s="39">
        <v>23</v>
      </c>
      <c r="B34" s="20" t="s">
        <v>53</v>
      </c>
      <c r="C34" s="18" t="s">
        <v>29</v>
      </c>
      <c r="D34" s="18" t="s">
        <v>89</v>
      </c>
      <c r="E34" s="150"/>
      <c r="F34" s="152"/>
      <c r="G34" s="22">
        <v>1200</v>
      </c>
      <c r="H34" s="22">
        <v>1450</v>
      </c>
      <c r="I34" s="19">
        <v>853.37</v>
      </c>
      <c r="J34" s="85">
        <v>1167.79</v>
      </c>
      <c r="K34" s="15">
        <f t="shared" si="0"/>
        <v>25.66</v>
      </c>
      <c r="L34" s="107"/>
      <c r="M34" s="103">
        <f t="shared" si="1"/>
        <v>0</v>
      </c>
      <c r="N34" s="116">
        <f t="shared" si="2"/>
        <v>0</v>
      </c>
      <c r="O34" s="93" t="s">
        <v>90</v>
      </c>
    </row>
    <row r="35" spans="1:15" ht="25.5" x14ac:dyDescent="0.2">
      <c r="A35" s="36">
        <v>24</v>
      </c>
      <c r="B35" s="20" t="s">
        <v>54</v>
      </c>
      <c r="C35" s="18" t="s">
        <v>29</v>
      </c>
      <c r="D35" s="18" t="s">
        <v>89</v>
      </c>
      <c r="E35" s="150"/>
      <c r="F35" s="152"/>
      <c r="G35" s="22">
        <v>800</v>
      </c>
      <c r="H35" s="22">
        <v>700</v>
      </c>
      <c r="I35" s="19">
        <v>648.39</v>
      </c>
      <c r="J35" s="85">
        <v>716.13</v>
      </c>
      <c r="K35" s="15">
        <f t="shared" si="0"/>
        <v>10.76</v>
      </c>
      <c r="L35" s="107"/>
      <c r="M35" s="103">
        <f t="shared" si="1"/>
        <v>0</v>
      </c>
      <c r="N35" s="116">
        <f t="shared" si="2"/>
        <v>0</v>
      </c>
      <c r="O35" s="93" t="s">
        <v>90</v>
      </c>
    </row>
    <row r="36" spans="1:15" ht="25.5" x14ac:dyDescent="0.2">
      <c r="A36" s="39">
        <v>25</v>
      </c>
      <c r="B36" s="20" t="s">
        <v>55</v>
      </c>
      <c r="C36" s="18" t="s">
        <v>29</v>
      </c>
      <c r="D36" s="18" t="s">
        <v>89</v>
      </c>
      <c r="E36" s="150"/>
      <c r="F36" s="152"/>
      <c r="G36" s="22">
        <v>2150</v>
      </c>
      <c r="H36" s="22">
        <v>2100</v>
      </c>
      <c r="I36" s="19">
        <v>2094.91</v>
      </c>
      <c r="J36" s="85">
        <v>2114.9699999999998</v>
      </c>
      <c r="K36" s="15">
        <f t="shared" si="0"/>
        <v>1.44</v>
      </c>
      <c r="L36" s="107"/>
      <c r="M36" s="103">
        <f t="shared" si="1"/>
        <v>0</v>
      </c>
      <c r="N36" s="116">
        <f t="shared" si="2"/>
        <v>0</v>
      </c>
      <c r="O36" s="93" t="s">
        <v>90</v>
      </c>
    </row>
    <row r="37" spans="1:15" ht="38.25" x14ac:dyDescent="0.2">
      <c r="A37" s="36">
        <v>26</v>
      </c>
      <c r="B37" s="23" t="s">
        <v>57</v>
      </c>
      <c r="C37" s="18" t="s">
        <v>95</v>
      </c>
      <c r="D37" s="18" t="s">
        <v>89</v>
      </c>
      <c r="E37" s="150"/>
      <c r="F37" s="152"/>
      <c r="G37" s="22">
        <v>3500</v>
      </c>
      <c r="H37" s="22">
        <v>3400</v>
      </c>
      <c r="I37" s="22">
        <v>3518.43</v>
      </c>
      <c r="J37" s="85">
        <v>3472.81</v>
      </c>
      <c r="K37" s="15">
        <f t="shared" si="0"/>
        <v>1.83</v>
      </c>
      <c r="L37" s="107"/>
      <c r="M37" s="103">
        <f t="shared" si="1"/>
        <v>0</v>
      </c>
      <c r="N37" s="116">
        <f t="shared" si="2"/>
        <v>0</v>
      </c>
      <c r="O37" s="93" t="s">
        <v>90</v>
      </c>
    </row>
    <row r="38" spans="1:15" ht="25.5" x14ac:dyDescent="0.2">
      <c r="A38" s="39">
        <v>27</v>
      </c>
      <c r="B38" s="20" t="s">
        <v>56</v>
      </c>
      <c r="C38" s="18" t="s">
        <v>95</v>
      </c>
      <c r="D38" s="18" t="s">
        <v>89</v>
      </c>
      <c r="E38" s="150"/>
      <c r="F38" s="152"/>
      <c r="G38" s="22">
        <v>20700</v>
      </c>
      <c r="H38" s="22">
        <v>20600</v>
      </c>
      <c r="I38" s="22">
        <v>20530.36</v>
      </c>
      <c r="J38" s="85">
        <v>20610.12</v>
      </c>
      <c r="K38" s="15">
        <f t="shared" si="0"/>
        <v>0.41</v>
      </c>
      <c r="L38" s="107"/>
      <c r="M38" s="103">
        <f t="shared" si="1"/>
        <v>0</v>
      </c>
      <c r="N38" s="116">
        <f t="shared" si="2"/>
        <v>0</v>
      </c>
      <c r="O38" s="93" t="s">
        <v>90</v>
      </c>
    </row>
    <row r="39" spans="1:15" ht="26.25" thickBot="1" x14ac:dyDescent="0.25">
      <c r="A39" s="36">
        <v>28</v>
      </c>
      <c r="B39" s="24" t="s">
        <v>58</v>
      </c>
      <c r="C39" s="25" t="s">
        <v>59</v>
      </c>
      <c r="D39" s="25" t="s">
        <v>89</v>
      </c>
      <c r="E39" s="150"/>
      <c r="F39" s="152"/>
      <c r="G39" s="51">
        <v>6</v>
      </c>
      <c r="H39" s="51">
        <v>5.5</v>
      </c>
      <c r="I39" s="51">
        <v>5.54</v>
      </c>
      <c r="J39" s="86">
        <v>5.68</v>
      </c>
      <c r="K39" s="52">
        <f t="shared" si="0"/>
        <v>4.8899999999999997</v>
      </c>
      <c r="L39" s="108"/>
      <c r="M39" s="103">
        <f t="shared" si="1"/>
        <v>0</v>
      </c>
      <c r="N39" s="116">
        <f t="shared" si="2"/>
        <v>0</v>
      </c>
      <c r="O39" s="94" t="s">
        <v>90</v>
      </c>
    </row>
    <row r="40" spans="1:15" ht="13.5" thickBot="1" x14ac:dyDescent="0.25">
      <c r="A40" s="62"/>
      <c r="B40" s="66" t="s">
        <v>91</v>
      </c>
      <c r="C40" s="67"/>
      <c r="D40" s="68"/>
      <c r="E40" s="150"/>
      <c r="F40" s="152"/>
      <c r="G40" s="53"/>
      <c r="H40" s="54"/>
      <c r="I40" s="54"/>
      <c r="J40" s="55"/>
      <c r="K40" s="56"/>
      <c r="L40" s="109"/>
      <c r="M40" s="103"/>
      <c r="N40" s="116">
        <f t="shared" si="2"/>
        <v>0</v>
      </c>
      <c r="O40" s="95"/>
    </row>
    <row r="41" spans="1:15" ht="25.5" x14ac:dyDescent="0.2">
      <c r="A41" s="39">
        <v>1</v>
      </c>
      <c r="B41" s="49" t="s">
        <v>60</v>
      </c>
      <c r="C41" s="50" t="s">
        <v>28</v>
      </c>
      <c r="D41" s="50" t="s">
        <v>89</v>
      </c>
      <c r="E41" s="150"/>
      <c r="F41" s="152"/>
      <c r="G41" s="43">
        <v>21</v>
      </c>
      <c r="H41" s="43">
        <v>20</v>
      </c>
      <c r="I41" s="43">
        <v>16.600000000000001</v>
      </c>
      <c r="J41" s="84">
        <v>19.2</v>
      </c>
      <c r="K41" s="43">
        <f t="shared" si="0"/>
        <v>12.01</v>
      </c>
      <c r="L41" s="106"/>
      <c r="M41" s="103">
        <f t="shared" si="1"/>
        <v>0</v>
      </c>
      <c r="N41" s="116">
        <f t="shared" si="2"/>
        <v>0</v>
      </c>
      <c r="O41" s="92" t="s">
        <v>90</v>
      </c>
    </row>
    <row r="42" spans="1:15" ht="25.5" x14ac:dyDescent="0.2">
      <c r="A42" s="47">
        <v>2</v>
      </c>
      <c r="B42" s="26" t="s">
        <v>61</v>
      </c>
      <c r="C42" s="27" t="s">
        <v>28</v>
      </c>
      <c r="D42" s="27" t="s">
        <v>89</v>
      </c>
      <c r="E42" s="151"/>
      <c r="F42" s="153"/>
      <c r="G42" s="12">
        <v>11</v>
      </c>
      <c r="H42" s="12">
        <v>10</v>
      </c>
      <c r="I42" s="12">
        <v>10.199999999999999</v>
      </c>
      <c r="J42" s="85">
        <v>10.4</v>
      </c>
      <c r="K42" s="15">
        <f t="shared" si="0"/>
        <v>5.09</v>
      </c>
      <c r="L42" s="110"/>
      <c r="M42" s="103">
        <f t="shared" si="1"/>
        <v>0</v>
      </c>
      <c r="N42" s="116">
        <f t="shared" si="2"/>
        <v>0</v>
      </c>
      <c r="O42" s="93" t="s">
        <v>90</v>
      </c>
    </row>
    <row r="43" spans="1:15" ht="25.5" x14ac:dyDescent="0.2">
      <c r="A43" s="39">
        <v>3</v>
      </c>
      <c r="B43" s="26" t="s">
        <v>63</v>
      </c>
      <c r="C43" s="27" t="s">
        <v>28</v>
      </c>
      <c r="D43" s="27" t="s">
        <v>89</v>
      </c>
      <c r="E43" s="151"/>
      <c r="F43" s="153"/>
      <c r="G43" s="12">
        <v>11</v>
      </c>
      <c r="H43" s="12">
        <v>11</v>
      </c>
      <c r="I43" s="12">
        <v>10.4</v>
      </c>
      <c r="J43" s="85">
        <v>10.8</v>
      </c>
      <c r="K43" s="15">
        <f t="shared" si="0"/>
        <v>3.21</v>
      </c>
      <c r="L43" s="110"/>
      <c r="M43" s="103">
        <f t="shared" si="1"/>
        <v>0</v>
      </c>
      <c r="N43" s="116">
        <f t="shared" si="2"/>
        <v>0</v>
      </c>
      <c r="O43" s="93" t="s">
        <v>90</v>
      </c>
    </row>
    <row r="44" spans="1:15" ht="25.5" x14ac:dyDescent="0.2">
      <c r="A44" s="47">
        <v>4</v>
      </c>
      <c r="B44" s="26" t="s">
        <v>62</v>
      </c>
      <c r="C44" s="27" t="s">
        <v>28</v>
      </c>
      <c r="D44" s="27" t="s">
        <v>89</v>
      </c>
      <c r="E44" s="151"/>
      <c r="F44" s="153"/>
      <c r="G44" s="12">
        <v>7.0000000000000007E-2</v>
      </c>
      <c r="H44" s="12">
        <v>0.08</v>
      </c>
      <c r="I44" s="12">
        <v>0.15</v>
      </c>
      <c r="J44" s="85">
        <v>0.1</v>
      </c>
      <c r="K44" s="15">
        <f t="shared" si="0"/>
        <v>43.59</v>
      </c>
      <c r="L44" s="110"/>
      <c r="M44" s="103">
        <f t="shared" si="1"/>
        <v>0</v>
      </c>
      <c r="N44" s="116">
        <f t="shared" si="2"/>
        <v>0</v>
      </c>
      <c r="O44" s="93" t="s">
        <v>90</v>
      </c>
    </row>
    <row r="45" spans="1:15" ht="25.5" x14ac:dyDescent="0.2">
      <c r="A45" s="39">
        <v>5</v>
      </c>
      <c r="B45" s="26" t="s">
        <v>64</v>
      </c>
      <c r="C45" s="27" t="s">
        <v>28</v>
      </c>
      <c r="D45" s="27" t="s">
        <v>89</v>
      </c>
      <c r="E45" s="151"/>
      <c r="F45" s="153"/>
      <c r="G45" s="12">
        <v>9</v>
      </c>
      <c r="H45" s="12">
        <v>9</v>
      </c>
      <c r="I45" s="12">
        <v>7.8</v>
      </c>
      <c r="J45" s="85">
        <v>8.6</v>
      </c>
      <c r="K45" s="15">
        <f t="shared" si="0"/>
        <v>8.06</v>
      </c>
      <c r="L45" s="110"/>
      <c r="M45" s="103">
        <f t="shared" si="1"/>
        <v>0</v>
      </c>
      <c r="N45" s="116">
        <f t="shared" si="2"/>
        <v>0</v>
      </c>
      <c r="O45" s="93" t="s">
        <v>90</v>
      </c>
    </row>
    <row r="46" spans="1:15" ht="25.5" x14ac:dyDescent="0.2">
      <c r="A46" s="47">
        <v>6</v>
      </c>
      <c r="B46" s="28" t="s">
        <v>65</v>
      </c>
      <c r="C46" s="27" t="s">
        <v>29</v>
      </c>
      <c r="D46" s="27" t="s">
        <v>89</v>
      </c>
      <c r="E46" s="151"/>
      <c r="F46" s="153"/>
      <c r="G46" s="12">
        <v>440</v>
      </c>
      <c r="H46" s="12">
        <v>435</v>
      </c>
      <c r="I46" s="12">
        <v>459.1</v>
      </c>
      <c r="J46" s="85">
        <v>444.7</v>
      </c>
      <c r="K46" s="15">
        <f t="shared" si="0"/>
        <v>2.86</v>
      </c>
      <c r="L46" s="110"/>
      <c r="M46" s="103">
        <f t="shared" si="1"/>
        <v>0</v>
      </c>
      <c r="N46" s="116">
        <f t="shared" si="2"/>
        <v>0</v>
      </c>
      <c r="O46" s="93" t="s">
        <v>90</v>
      </c>
    </row>
    <row r="47" spans="1:15" ht="25.5" x14ac:dyDescent="0.2">
      <c r="A47" s="39">
        <v>7</v>
      </c>
      <c r="B47" s="28" t="s">
        <v>66</v>
      </c>
      <c r="C47" s="27" t="s">
        <v>29</v>
      </c>
      <c r="D47" s="27" t="s">
        <v>89</v>
      </c>
      <c r="E47" s="151"/>
      <c r="F47" s="153"/>
      <c r="G47" s="12">
        <v>475</v>
      </c>
      <c r="H47" s="12">
        <v>470</v>
      </c>
      <c r="I47" s="12">
        <v>499.5</v>
      </c>
      <c r="J47" s="85">
        <v>481.5</v>
      </c>
      <c r="K47" s="15">
        <f t="shared" si="0"/>
        <v>3.28</v>
      </c>
      <c r="L47" s="110"/>
      <c r="M47" s="103">
        <f t="shared" si="1"/>
        <v>0</v>
      </c>
      <c r="N47" s="116">
        <f t="shared" si="2"/>
        <v>0</v>
      </c>
      <c r="O47" s="93" t="s">
        <v>90</v>
      </c>
    </row>
    <row r="48" spans="1:15" ht="25.5" x14ac:dyDescent="0.2">
      <c r="A48" s="47">
        <v>8</v>
      </c>
      <c r="B48" s="28" t="s">
        <v>67</v>
      </c>
      <c r="C48" s="27" t="s">
        <v>29</v>
      </c>
      <c r="D48" s="27" t="s">
        <v>89</v>
      </c>
      <c r="E48" s="151"/>
      <c r="F48" s="153"/>
      <c r="G48" s="12">
        <v>495</v>
      </c>
      <c r="H48" s="12">
        <v>490</v>
      </c>
      <c r="I48" s="12">
        <v>526.4</v>
      </c>
      <c r="J48" s="85">
        <v>503.8</v>
      </c>
      <c r="K48" s="15">
        <f t="shared" si="0"/>
        <v>3.92</v>
      </c>
      <c r="L48" s="110"/>
      <c r="M48" s="103">
        <f t="shared" si="1"/>
        <v>0</v>
      </c>
      <c r="N48" s="116">
        <f t="shared" si="2"/>
        <v>0</v>
      </c>
      <c r="O48" s="93" t="s">
        <v>90</v>
      </c>
    </row>
    <row r="49" spans="1:15" ht="25.5" x14ac:dyDescent="0.2">
      <c r="A49" s="39">
        <v>9</v>
      </c>
      <c r="B49" s="28" t="s">
        <v>68</v>
      </c>
      <c r="C49" s="27" t="s">
        <v>29</v>
      </c>
      <c r="D49" s="27" t="s">
        <v>89</v>
      </c>
      <c r="E49" s="151"/>
      <c r="F49" s="153"/>
      <c r="G49" s="12">
        <v>530</v>
      </c>
      <c r="H49" s="12">
        <v>525</v>
      </c>
      <c r="I49" s="12">
        <v>567.70000000000005</v>
      </c>
      <c r="J49" s="85">
        <v>540.9</v>
      </c>
      <c r="K49" s="15">
        <f t="shared" si="0"/>
        <v>4.32</v>
      </c>
      <c r="L49" s="110"/>
      <c r="M49" s="103">
        <f t="shared" si="1"/>
        <v>0</v>
      </c>
      <c r="N49" s="116">
        <f t="shared" si="2"/>
        <v>0</v>
      </c>
      <c r="O49" s="93" t="s">
        <v>90</v>
      </c>
    </row>
    <row r="50" spans="1:15" ht="25.5" x14ac:dyDescent="0.2">
      <c r="A50" s="47">
        <v>10</v>
      </c>
      <c r="B50" s="28" t="s">
        <v>69</v>
      </c>
      <c r="C50" s="27" t="s">
        <v>29</v>
      </c>
      <c r="D50" s="27" t="s">
        <v>89</v>
      </c>
      <c r="E50" s="151"/>
      <c r="F50" s="153"/>
      <c r="G50" s="12">
        <v>545</v>
      </c>
      <c r="H50" s="12">
        <v>540</v>
      </c>
      <c r="I50" s="12">
        <v>575.79999999999995</v>
      </c>
      <c r="J50" s="85">
        <v>553.6</v>
      </c>
      <c r="K50" s="15">
        <f t="shared" si="0"/>
        <v>3.5</v>
      </c>
      <c r="L50" s="110"/>
      <c r="M50" s="103">
        <f t="shared" si="1"/>
        <v>0</v>
      </c>
      <c r="N50" s="116">
        <f t="shared" si="2"/>
        <v>0</v>
      </c>
      <c r="O50" s="93" t="s">
        <v>90</v>
      </c>
    </row>
    <row r="51" spans="1:15" ht="25.5" x14ac:dyDescent="0.2">
      <c r="A51" s="39">
        <v>11</v>
      </c>
      <c r="B51" s="28" t="s">
        <v>88</v>
      </c>
      <c r="C51" s="27" t="s">
        <v>29</v>
      </c>
      <c r="D51" s="27" t="s">
        <v>89</v>
      </c>
      <c r="E51" s="151"/>
      <c r="F51" s="153"/>
      <c r="G51" s="12">
        <v>2450</v>
      </c>
      <c r="H51" s="12">
        <v>2455</v>
      </c>
      <c r="I51" s="12">
        <v>2628.9</v>
      </c>
      <c r="J51" s="85">
        <v>2511.3000000000002</v>
      </c>
      <c r="K51" s="15">
        <f t="shared" si="0"/>
        <v>4.0599999999999996</v>
      </c>
      <c r="L51" s="110"/>
      <c r="M51" s="103">
        <f t="shared" si="1"/>
        <v>0</v>
      </c>
      <c r="N51" s="116">
        <f t="shared" si="2"/>
        <v>0</v>
      </c>
      <c r="O51" s="93" t="s">
        <v>90</v>
      </c>
    </row>
    <row r="52" spans="1:15" ht="25.5" x14ac:dyDescent="0.2">
      <c r="A52" s="47">
        <v>12</v>
      </c>
      <c r="B52" s="28" t="s">
        <v>70</v>
      </c>
      <c r="C52" s="27" t="s">
        <v>29</v>
      </c>
      <c r="D52" s="27" t="s">
        <v>89</v>
      </c>
      <c r="E52" s="151"/>
      <c r="F52" s="153"/>
      <c r="G52" s="12">
        <v>2450</v>
      </c>
      <c r="H52" s="12">
        <v>2455</v>
      </c>
      <c r="I52" s="12">
        <v>2638.5</v>
      </c>
      <c r="J52" s="85">
        <v>2514.5</v>
      </c>
      <c r="K52" s="15">
        <f t="shared" si="0"/>
        <v>4.2699999999999996</v>
      </c>
      <c r="L52" s="110"/>
      <c r="M52" s="103">
        <f t="shared" si="1"/>
        <v>0</v>
      </c>
      <c r="N52" s="116">
        <f t="shared" si="2"/>
        <v>0</v>
      </c>
      <c r="O52" s="93" t="s">
        <v>90</v>
      </c>
    </row>
    <row r="53" spans="1:15" ht="25.5" x14ac:dyDescent="0.2">
      <c r="A53" s="39">
        <v>13</v>
      </c>
      <c r="B53" s="28" t="s">
        <v>71</v>
      </c>
      <c r="C53" s="27" t="s">
        <v>29</v>
      </c>
      <c r="D53" s="27" t="s">
        <v>89</v>
      </c>
      <c r="E53" s="151"/>
      <c r="F53" s="153"/>
      <c r="G53" s="12">
        <v>2455</v>
      </c>
      <c r="H53" s="12">
        <v>2460</v>
      </c>
      <c r="I53" s="12">
        <v>2636</v>
      </c>
      <c r="J53" s="85">
        <v>2517</v>
      </c>
      <c r="K53" s="15">
        <f t="shared" si="0"/>
        <v>4.0999999999999996</v>
      </c>
      <c r="L53" s="110"/>
      <c r="M53" s="103">
        <f t="shared" si="1"/>
        <v>0</v>
      </c>
      <c r="N53" s="116">
        <f t="shared" si="2"/>
        <v>0</v>
      </c>
      <c r="O53" s="93" t="s">
        <v>90</v>
      </c>
    </row>
    <row r="54" spans="1:15" ht="25.5" x14ac:dyDescent="0.2">
      <c r="A54" s="47">
        <v>14</v>
      </c>
      <c r="B54" s="28" t="s">
        <v>72</v>
      </c>
      <c r="C54" s="27" t="s">
        <v>29</v>
      </c>
      <c r="D54" s="27" t="s">
        <v>89</v>
      </c>
      <c r="E54" s="151"/>
      <c r="F54" s="153"/>
      <c r="G54" s="12">
        <v>2455</v>
      </c>
      <c r="H54" s="12">
        <v>2460</v>
      </c>
      <c r="I54" s="12">
        <v>2646.5</v>
      </c>
      <c r="J54" s="85">
        <v>2520.5</v>
      </c>
      <c r="K54" s="15">
        <f t="shared" si="0"/>
        <v>4.33</v>
      </c>
      <c r="L54" s="110"/>
      <c r="M54" s="103">
        <f t="shared" si="1"/>
        <v>0</v>
      </c>
      <c r="N54" s="116">
        <f t="shared" si="2"/>
        <v>0</v>
      </c>
      <c r="O54" s="93" t="s">
        <v>90</v>
      </c>
    </row>
    <row r="55" spans="1:15" ht="25.5" x14ac:dyDescent="0.2">
      <c r="A55" s="39">
        <v>15</v>
      </c>
      <c r="B55" s="28" t="s">
        <v>73</v>
      </c>
      <c r="C55" s="27" t="s">
        <v>29</v>
      </c>
      <c r="D55" s="27" t="s">
        <v>89</v>
      </c>
      <c r="E55" s="151"/>
      <c r="F55" s="153"/>
      <c r="G55" s="12">
        <v>2460</v>
      </c>
      <c r="H55" s="12">
        <v>2455</v>
      </c>
      <c r="I55" s="12">
        <v>2684.6</v>
      </c>
      <c r="J55" s="85">
        <v>2533.1999999999998</v>
      </c>
      <c r="K55" s="15">
        <f t="shared" si="0"/>
        <v>5.18</v>
      </c>
      <c r="L55" s="110"/>
      <c r="M55" s="103">
        <f t="shared" si="1"/>
        <v>0</v>
      </c>
      <c r="N55" s="116">
        <f t="shared" si="2"/>
        <v>0</v>
      </c>
      <c r="O55" s="93" t="s">
        <v>90</v>
      </c>
    </row>
    <row r="56" spans="1:15" ht="25.5" x14ac:dyDescent="0.2">
      <c r="A56" s="47">
        <v>16</v>
      </c>
      <c r="B56" s="28" t="s">
        <v>74</v>
      </c>
      <c r="C56" s="27" t="s">
        <v>29</v>
      </c>
      <c r="D56" s="27" t="s">
        <v>89</v>
      </c>
      <c r="E56" s="151"/>
      <c r="F56" s="153"/>
      <c r="G56" s="12">
        <v>1700</v>
      </c>
      <c r="H56" s="12">
        <v>1600</v>
      </c>
      <c r="I56" s="12">
        <v>1665.6</v>
      </c>
      <c r="J56" s="85">
        <v>1655.2</v>
      </c>
      <c r="K56" s="15">
        <f t="shared" si="0"/>
        <v>3.07</v>
      </c>
      <c r="L56" s="110"/>
      <c r="M56" s="103">
        <f t="shared" si="1"/>
        <v>0</v>
      </c>
      <c r="N56" s="116">
        <f t="shared" si="2"/>
        <v>0</v>
      </c>
      <c r="O56" s="93" t="s">
        <v>90</v>
      </c>
    </row>
    <row r="57" spans="1:15" ht="25.5" x14ac:dyDescent="0.2">
      <c r="A57" s="39">
        <v>17</v>
      </c>
      <c r="B57" s="28" t="s">
        <v>75</v>
      </c>
      <c r="C57" s="27" t="s">
        <v>29</v>
      </c>
      <c r="D57" s="27" t="s">
        <v>89</v>
      </c>
      <c r="E57" s="151"/>
      <c r="F57" s="153"/>
      <c r="G57" s="12">
        <v>1700</v>
      </c>
      <c r="H57" s="12">
        <v>1600</v>
      </c>
      <c r="I57" s="12">
        <v>1669.2</v>
      </c>
      <c r="J57" s="85">
        <v>1656.4</v>
      </c>
      <c r="K57" s="15">
        <f t="shared" si="0"/>
        <v>3.09</v>
      </c>
      <c r="L57" s="110"/>
      <c r="M57" s="103">
        <f t="shared" si="1"/>
        <v>0</v>
      </c>
      <c r="N57" s="116">
        <f t="shared" si="2"/>
        <v>0</v>
      </c>
      <c r="O57" s="93" t="s">
        <v>90</v>
      </c>
    </row>
    <row r="58" spans="1:15" ht="25.5" x14ac:dyDescent="0.2">
      <c r="A58" s="47">
        <v>18</v>
      </c>
      <c r="B58" s="28" t="s">
        <v>76</v>
      </c>
      <c r="C58" s="27" t="s">
        <v>29</v>
      </c>
      <c r="D58" s="27" t="s">
        <v>89</v>
      </c>
      <c r="E58" s="151"/>
      <c r="F58" s="153"/>
      <c r="G58" s="12">
        <v>1700</v>
      </c>
      <c r="H58" s="12">
        <v>1600</v>
      </c>
      <c r="I58" s="12">
        <v>1673.1</v>
      </c>
      <c r="J58" s="85">
        <v>1657.7</v>
      </c>
      <c r="K58" s="15">
        <f t="shared" si="0"/>
        <v>3.12</v>
      </c>
      <c r="L58" s="110"/>
      <c r="M58" s="103">
        <f t="shared" si="1"/>
        <v>0</v>
      </c>
      <c r="N58" s="116">
        <f t="shared" si="2"/>
        <v>0</v>
      </c>
      <c r="O58" s="93" t="s">
        <v>90</v>
      </c>
    </row>
    <row r="59" spans="1:15" ht="25.5" x14ac:dyDescent="0.2">
      <c r="A59" s="39">
        <v>19</v>
      </c>
      <c r="B59" s="28" t="s">
        <v>77</v>
      </c>
      <c r="C59" s="27" t="s">
        <v>29</v>
      </c>
      <c r="D59" s="27" t="s">
        <v>89</v>
      </c>
      <c r="E59" s="151"/>
      <c r="F59" s="153"/>
      <c r="G59" s="12">
        <v>1700</v>
      </c>
      <c r="H59" s="12">
        <v>1600</v>
      </c>
      <c r="I59" s="12">
        <v>1677</v>
      </c>
      <c r="J59" s="85">
        <v>1659</v>
      </c>
      <c r="K59" s="15">
        <f t="shared" si="0"/>
        <v>3.16</v>
      </c>
      <c r="L59" s="110"/>
      <c r="M59" s="103">
        <f t="shared" si="1"/>
        <v>0</v>
      </c>
      <c r="N59" s="116">
        <f t="shared" si="2"/>
        <v>0</v>
      </c>
      <c r="O59" s="93" t="s">
        <v>90</v>
      </c>
    </row>
    <row r="60" spans="1:15" ht="38.25" x14ac:dyDescent="0.2">
      <c r="A60" s="47">
        <v>20</v>
      </c>
      <c r="B60" s="28" t="s">
        <v>78</v>
      </c>
      <c r="C60" s="27" t="s">
        <v>29</v>
      </c>
      <c r="D60" s="27" t="s">
        <v>89</v>
      </c>
      <c r="E60" s="151"/>
      <c r="F60" s="153"/>
      <c r="G60" s="12">
        <v>8900</v>
      </c>
      <c r="H60" s="12">
        <v>8850</v>
      </c>
      <c r="I60" s="12">
        <v>9611.5</v>
      </c>
      <c r="J60" s="85">
        <v>9120.5</v>
      </c>
      <c r="K60" s="15">
        <f t="shared" si="0"/>
        <v>4.67</v>
      </c>
      <c r="L60" s="110"/>
      <c r="M60" s="103">
        <f t="shared" si="1"/>
        <v>0</v>
      </c>
      <c r="N60" s="116">
        <f t="shared" si="2"/>
        <v>0</v>
      </c>
      <c r="O60" s="93" t="s">
        <v>90</v>
      </c>
    </row>
    <row r="61" spans="1:15" ht="25.5" x14ac:dyDescent="0.2">
      <c r="A61" s="39">
        <v>21</v>
      </c>
      <c r="B61" s="29" t="s">
        <v>79</v>
      </c>
      <c r="C61" s="91" t="s">
        <v>30</v>
      </c>
      <c r="D61" s="27" t="s">
        <v>89</v>
      </c>
      <c r="E61" s="151"/>
      <c r="F61" s="153"/>
      <c r="G61" s="12">
        <v>17800</v>
      </c>
      <c r="H61" s="12">
        <v>17500</v>
      </c>
      <c r="I61" s="12">
        <v>18405.400000000001</v>
      </c>
      <c r="J61" s="85">
        <v>17901.8</v>
      </c>
      <c r="K61" s="15">
        <f t="shared" si="0"/>
        <v>2.58</v>
      </c>
      <c r="L61" s="110"/>
      <c r="M61" s="117">
        <f t="shared" si="1"/>
        <v>0</v>
      </c>
      <c r="N61" s="118">
        <f>M61</f>
        <v>0</v>
      </c>
      <c r="O61" s="93" t="s">
        <v>90</v>
      </c>
    </row>
    <row r="62" spans="1:15" ht="25.5" x14ac:dyDescent="0.2">
      <c r="A62" s="47">
        <v>22</v>
      </c>
      <c r="B62" s="28" t="s">
        <v>80</v>
      </c>
      <c r="C62" s="90" t="s">
        <v>31</v>
      </c>
      <c r="D62" s="27" t="s">
        <v>89</v>
      </c>
      <c r="E62" s="151"/>
      <c r="F62" s="153"/>
      <c r="G62" s="12">
        <v>4600</v>
      </c>
      <c r="H62" s="12">
        <v>4500</v>
      </c>
      <c r="I62" s="12">
        <v>4870.3999999999996</v>
      </c>
      <c r="J62" s="85">
        <v>4656.8</v>
      </c>
      <c r="K62" s="15">
        <f t="shared" si="0"/>
        <v>4.1100000000000003</v>
      </c>
      <c r="L62" s="110"/>
      <c r="M62" s="117">
        <f t="shared" si="1"/>
        <v>0</v>
      </c>
      <c r="N62" s="118">
        <f>M62</f>
        <v>0</v>
      </c>
      <c r="O62" s="93" t="s">
        <v>90</v>
      </c>
    </row>
    <row r="63" spans="1:15" ht="25.5" x14ac:dyDescent="0.2">
      <c r="A63" s="39">
        <v>23</v>
      </c>
      <c r="B63" s="28" t="s">
        <v>81</v>
      </c>
      <c r="C63" s="27" t="s">
        <v>29</v>
      </c>
      <c r="D63" s="27" t="s">
        <v>89</v>
      </c>
      <c r="E63" s="151"/>
      <c r="F63" s="153"/>
      <c r="G63" s="12">
        <v>1250</v>
      </c>
      <c r="H63" s="12">
        <v>1500</v>
      </c>
      <c r="I63" s="12">
        <v>907.6</v>
      </c>
      <c r="J63" s="85">
        <v>1219.2</v>
      </c>
      <c r="K63" s="15">
        <f t="shared" si="0"/>
        <v>24.39</v>
      </c>
      <c r="L63" s="110"/>
      <c r="M63" s="103">
        <f t="shared" si="1"/>
        <v>0</v>
      </c>
      <c r="N63" s="116">
        <f t="shared" si="2"/>
        <v>0</v>
      </c>
      <c r="O63" s="93" t="s">
        <v>90</v>
      </c>
    </row>
    <row r="64" spans="1:15" ht="25.5" x14ac:dyDescent="0.2">
      <c r="A64" s="47">
        <v>24</v>
      </c>
      <c r="B64" s="28" t="s">
        <v>82</v>
      </c>
      <c r="C64" s="27" t="s">
        <v>29</v>
      </c>
      <c r="D64" s="27" t="s">
        <v>89</v>
      </c>
      <c r="E64" s="151"/>
      <c r="F64" s="153"/>
      <c r="G64" s="12">
        <v>830</v>
      </c>
      <c r="H64" s="12">
        <v>720</v>
      </c>
      <c r="I64" s="12">
        <v>692.8</v>
      </c>
      <c r="J64" s="85">
        <v>747.6</v>
      </c>
      <c r="K64" s="15">
        <f t="shared" si="0"/>
        <v>9.7200000000000006</v>
      </c>
      <c r="L64" s="110"/>
      <c r="M64" s="103">
        <f t="shared" si="1"/>
        <v>0</v>
      </c>
      <c r="N64" s="116">
        <f t="shared" si="2"/>
        <v>0</v>
      </c>
      <c r="O64" s="93" t="s">
        <v>90</v>
      </c>
    </row>
    <row r="65" spans="1:15" ht="25.5" x14ac:dyDescent="0.2">
      <c r="A65" s="39">
        <v>25</v>
      </c>
      <c r="B65" s="28" t="s">
        <v>83</v>
      </c>
      <c r="C65" s="27" t="s">
        <v>29</v>
      </c>
      <c r="D65" s="27" t="s">
        <v>89</v>
      </c>
      <c r="E65" s="151"/>
      <c r="F65" s="153"/>
      <c r="G65" s="12">
        <v>2300</v>
      </c>
      <c r="H65" s="12">
        <v>2200</v>
      </c>
      <c r="I65" s="12">
        <v>2124</v>
      </c>
      <c r="J65" s="85">
        <v>2208</v>
      </c>
      <c r="K65" s="15">
        <f t="shared" si="0"/>
        <v>4</v>
      </c>
      <c r="L65" s="110"/>
      <c r="M65" s="103">
        <f t="shared" si="1"/>
        <v>0</v>
      </c>
      <c r="N65" s="116">
        <f t="shared" si="2"/>
        <v>0</v>
      </c>
      <c r="O65" s="93" t="s">
        <v>90</v>
      </c>
    </row>
    <row r="66" spans="1:15" ht="38.25" x14ac:dyDescent="0.2">
      <c r="A66" s="47">
        <v>26</v>
      </c>
      <c r="B66" s="30" t="s">
        <v>85</v>
      </c>
      <c r="C66" s="27" t="s">
        <v>95</v>
      </c>
      <c r="D66" s="27" t="s">
        <v>89</v>
      </c>
      <c r="E66" s="151"/>
      <c r="F66" s="153"/>
      <c r="G66" s="12">
        <v>3550</v>
      </c>
      <c r="H66" s="12">
        <v>3450</v>
      </c>
      <c r="I66" s="12">
        <v>3876.8</v>
      </c>
      <c r="J66" s="85">
        <v>3625.6</v>
      </c>
      <c r="K66" s="15">
        <f t="shared" si="0"/>
        <v>6.16</v>
      </c>
      <c r="L66" s="110"/>
      <c r="M66" s="103">
        <f t="shared" si="1"/>
        <v>0</v>
      </c>
      <c r="N66" s="116">
        <f t="shared" si="2"/>
        <v>0</v>
      </c>
      <c r="O66" s="93" t="s">
        <v>90</v>
      </c>
    </row>
    <row r="67" spans="1:15" ht="25.5" x14ac:dyDescent="0.2">
      <c r="A67" s="39">
        <v>27</v>
      </c>
      <c r="B67" s="28" t="s">
        <v>84</v>
      </c>
      <c r="C67" s="27" t="s">
        <v>95</v>
      </c>
      <c r="D67" s="27" t="s">
        <v>89</v>
      </c>
      <c r="E67" s="151"/>
      <c r="F67" s="153"/>
      <c r="G67" s="12">
        <v>20900</v>
      </c>
      <c r="H67" s="12">
        <v>20850</v>
      </c>
      <c r="I67" s="12">
        <v>22801</v>
      </c>
      <c r="J67" s="85">
        <v>21517</v>
      </c>
      <c r="K67" s="15">
        <f t="shared" si="0"/>
        <v>5.17</v>
      </c>
      <c r="L67" s="110"/>
      <c r="M67" s="103">
        <f t="shared" si="1"/>
        <v>0</v>
      </c>
      <c r="N67" s="116">
        <f t="shared" si="2"/>
        <v>0</v>
      </c>
      <c r="O67" s="93" t="s">
        <v>90</v>
      </c>
    </row>
    <row r="68" spans="1:15" ht="26.25" thickBot="1" x14ac:dyDescent="0.25">
      <c r="A68" s="47">
        <v>28</v>
      </c>
      <c r="B68" s="31" t="s">
        <v>86</v>
      </c>
      <c r="C68" s="70" t="s">
        <v>59</v>
      </c>
      <c r="D68" s="70" t="s">
        <v>89</v>
      </c>
      <c r="E68" s="151"/>
      <c r="F68" s="153"/>
      <c r="G68" s="71">
        <v>6</v>
      </c>
      <c r="H68" s="71">
        <v>6</v>
      </c>
      <c r="I68" s="71">
        <v>5.7</v>
      </c>
      <c r="J68" s="86">
        <v>5.9</v>
      </c>
      <c r="K68" s="52">
        <f t="shared" si="0"/>
        <v>2.94</v>
      </c>
      <c r="L68" s="111"/>
      <c r="M68" s="103">
        <f t="shared" si="1"/>
        <v>0</v>
      </c>
      <c r="N68" s="116">
        <f t="shared" si="2"/>
        <v>0</v>
      </c>
      <c r="O68" s="94" t="s">
        <v>90</v>
      </c>
    </row>
    <row r="69" spans="1:15" x14ac:dyDescent="0.2">
      <c r="A69" s="72"/>
      <c r="B69" s="73" t="s">
        <v>93</v>
      </c>
      <c r="C69" s="74"/>
      <c r="D69" s="74"/>
      <c r="E69" s="74"/>
      <c r="F69" s="74"/>
      <c r="G69" s="75"/>
      <c r="H69" s="75"/>
      <c r="I69" s="75"/>
      <c r="J69" s="75"/>
      <c r="K69" s="76"/>
      <c r="L69" s="112"/>
      <c r="M69" s="77">
        <f>SUM(M12:M39)</f>
        <v>20.260000000000002</v>
      </c>
      <c r="N69" s="77">
        <f>SUM(N12:N39)</f>
        <v>243.14</v>
      </c>
      <c r="O69" s="96"/>
    </row>
    <row r="70" spans="1:15" x14ac:dyDescent="0.2">
      <c r="A70" s="47"/>
      <c r="B70" s="69" t="s">
        <v>94</v>
      </c>
      <c r="C70" s="3"/>
      <c r="D70" s="3"/>
      <c r="E70" s="3"/>
      <c r="F70" s="3"/>
      <c r="G70" s="12"/>
      <c r="H70" s="12"/>
      <c r="I70" s="12"/>
      <c r="J70" s="12"/>
      <c r="K70" s="13"/>
      <c r="L70" s="110"/>
      <c r="M70" s="11">
        <f>SUM(M41:M68)</f>
        <v>0</v>
      </c>
      <c r="N70" s="11">
        <f>SUM(N41:N68)</f>
        <v>0</v>
      </c>
      <c r="O70" s="97"/>
    </row>
    <row r="71" spans="1:15" ht="13.5" thickBot="1" x14ac:dyDescent="0.25">
      <c r="A71" s="78"/>
      <c r="B71" s="79" t="s">
        <v>15</v>
      </c>
      <c r="C71" s="37"/>
      <c r="D71" s="37"/>
      <c r="E71" s="37"/>
      <c r="F71" s="37"/>
      <c r="G71" s="38"/>
      <c r="H71" s="38"/>
      <c r="I71" s="38"/>
      <c r="J71" s="38"/>
      <c r="K71" s="80"/>
      <c r="L71" s="113"/>
      <c r="M71" s="102"/>
      <c r="N71" s="81">
        <f>N69+N70</f>
        <v>243.14</v>
      </c>
      <c r="O71" s="98"/>
    </row>
    <row r="72" spans="1:15" ht="13.5" thickBot="1" x14ac:dyDescent="0.25">
      <c r="A72" s="145" t="s">
        <v>16</v>
      </c>
      <c r="B72" s="146"/>
      <c r="C72" s="146"/>
      <c r="D72" s="146"/>
      <c r="E72" s="146"/>
      <c r="F72" s="146"/>
      <c r="G72" s="147">
        <v>45598</v>
      </c>
      <c r="H72" s="147"/>
      <c r="I72" s="147"/>
      <c r="J72" s="148"/>
      <c r="K72" s="148"/>
      <c r="L72" s="148"/>
      <c r="M72" s="148"/>
      <c r="N72" s="148"/>
      <c r="O72" s="149"/>
    </row>
    <row r="73" spans="1:15" x14ac:dyDescent="0.2">
      <c r="A73" s="119"/>
      <c r="B73" s="119"/>
      <c r="C73" s="119"/>
      <c r="D73" s="119"/>
      <c r="E73" s="119"/>
      <c r="F73" s="119"/>
      <c r="G73" s="120"/>
      <c r="H73" s="120"/>
      <c r="I73" s="120"/>
      <c r="J73" s="121"/>
      <c r="K73" s="121"/>
      <c r="L73" s="121"/>
      <c r="M73" s="121"/>
      <c r="N73" s="121"/>
      <c r="O73" s="121"/>
    </row>
    <row r="74" spans="1:15" x14ac:dyDescent="0.2">
      <c r="A74" s="119"/>
      <c r="B74" s="119"/>
      <c r="C74" s="119"/>
      <c r="D74" s="119"/>
      <c r="E74" s="119"/>
      <c r="F74" s="119"/>
      <c r="G74" s="120"/>
      <c r="H74" s="120"/>
      <c r="I74" s="120"/>
      <c r="J74" s="121"/>
      <c r="K74" s="124" t="s">
        <v>101</v>
      </c>
      <c r="L74" s="121">
        <v>2026</v>
      </c>
      <c r="M74" s="123">
        <f>M69-M32-M33</f>
        <v>20.260000000000002</v>
      </c>
      <c r="N74" s="122"/>
      <c r="O74" s="121"/>
    </row>
    <row r="75" spans="1:15" x14ac:dyDescent="0.2">
      <c r="A75" s="119"/>
      <c r="B75" s="119"/>
      <c r="C75" s="119"/>
      <c r="D75" s="119"/>
      <c r="E75" s="119"/>
      <c r="F75" s="119"/>
      <c r="G75" s="120"/>
      <c r="H75" s="120"/>
      <c r="I75" s="120"/>
      <c r="J75" s="121"/>
      <c r="K75" s="121"/>
      <c r="L75" s="121">
        <v>2027</v>
      </c>
      <c r="M75" s="123">
        <f>M70-M62-M61</f>
        <v>0</v>
      </c>
      <c r="N75" s="122"/>
      <c r="O75" s="121"/>
    </row>
    <row r="76" spans="1:15" x14ac:dyDescent="0.2">
      <c r="A76" s="119"/>
      <c r="B76" s="119"/>
      <c r="C76" s="119"/>
      <c r="D76" s="119"/>
      <c r="E76" s="119"/>
      <c r="F76" s="119"/>
      <c r="G76" s="120"/>
      <c r="H76" s="120"/>
      <c r="I76" s="120"/>
      <c r="J76" s="121"/>
      <c r="K76" s="121"/>
      <c r="L76" s="121"/>
      <c r="M76" s="121"/>
      <c r="N76" s="121"/>
      <c r="O76" s="121"/>
    </row>
    <row r="77" spans="1:15" x14ac:dyDescent="0.2">
      <c r="A77" s="119"/>
      <c r="B77" s="119"/>
      <c r="C77" s="119"/>
      <c r="D77" s="119"/>
      <c r="E77" s="119"/>
      <c r="F77" s="119"/>
      <c r="G77" s="120"/>
      <c r="H77" s="120"/>
      <c r="I77" s="120"/>
      <c r="J77" s="121" t="s">
        <v>102</v>
      </c>
      <c r="K77" s="121"/>
      <c r="L77" s="121">
        <v>2025</v>
      </c>
      <c r="M77" s="125">
        <f>N69-M74</f>
        <v>222.88</v>
      </c>
      <c r="N77" s="121"/>
      <c r="O77" s="121"/>
    </row>
    <row r="78" spans="1:15" x14ac:dyDescent="0.2">
      <c r="A78" s="119"/>
      <c r="B78" s="119"/>
      <c r="C78" s="119"/>
      <c r="D78" s="119"/>
      <c r="E78" s="119"/>
      <c r="F78" s="119"/>
      <c r="G78" s="120"/>
      <c r="H78" s="120"/>
      <c r="I78" s="120"/>
      <c r="J78" s="121"/>
      <c r="K78" s="121"/>
      <c r="L78" s="121">
        <v>2026</v>
      </c>
      <c r="M78" s="125">
        <f>N70-M75+M74</f>
        <v>20.260000000000002</v>
      </c>
      <c r="N78" s="121"/>
      <c r="O78" s="121"/>
    </row>
    <row r="79" spans="1:15" x14ac:dyDescent="0.2">
      <c r="A79" s="119"/>
      <c r="B79" s="119"/>
      <c r="C79" s="119"/>
      <c r="D79" s="119"/>
      <c r="E79" s="119"/>
      <c r="F79" s="119"/>
      <c r="G79" s="120"/>
      <c r="H79" s="120"/>
      <c r="I79" s="120"/>
      <c r="J79" s="121"/>
      <c r="K79" s="121"/>
      <c r="L79" s="121">
        <v>2027</v>
      </c>
      <c r="M79" s="125">
        <f>M75</f>
        <v>0</v>
      </c>
      <c r="N79" s="121"/>
      <c r="O79" s="121"/>
    </row>
    <row r="80" spans="1:15" x14ac:dyDescent="0.2">
      <c r="A80" s="119"/>
      <c r="B80" s="119"/>
      <c r="C80" s="119"/>
      <c r="D80" s="119"/>
      <c r="E80" s="119"/>
      <c r="F80" s="119"/>
      <c r="G80" s="120"/>
      <c r="H80" s="120"/>
      <c r="I80" s="120"/>
      <c r="J80" s="121"/>
      <c r="K80" s="121"/>
      <c r="L80" s="121"/>
      <c r="M80" s="125">
        <f>M77+M78+M79</f>
        <v>243.14</v>
      </c>
      <c r="N80" s="121"/>
      <c r="O80" s="121"/>
    </row>
    <row r="81" spans="1:15" x14ac:dyDescent="0.2">
      <c r="G81" s="9"/>
      <c r="H81" s="9"/>
      <c r="I81" s="9"/>
      <c r="J81" s="9"/>
      <c r="K81" s="32"/>
      <c r="L81" s="114"/>
      <c r="N81" s="32"/>
      <c r="O81" s="33"/>
    </row>
    <row r="82" spans="1:15" x14ac:dyDescent="0.2">
      <c r="A82" s="14" t="s">
        <v>27</v>
      </c>
      <c r="B82" s="5"/>
      <c r="G82" s="34"/>
      <c r="H82" s="34"/>
      <c r="I82" s="34"/>
      <c r="J82" s="34"/>
      <c r="K82" s="32"/>
      <c r="L82" s="114"/>
      <c r="N82" s="32"/>
      <c r="O82" s="33"/>
    </row>
    <row r="83" spans="1:15" x14ac:dyDescent="0.2">
      <c r="A83" s="14" t="s">
        <v>9</v>
      </c>
      <c r="G83" s="34"/>
      <c r="H83" s="34"/>
      <c r="I83" s="34"/>
      <c r="J83" s="34"/>
      <c r="K83" s="32"/>
      <c r="L83" s="114"/>
      <c r="N83" s="32"/>
      <c r="O83" s="33"/>
    </row>
    <row r="84" spans="1:15" x14ac:dyDescent="0.2">
      <c r="A84" s="128" t="s">
        <v>10</v>
      </c>
      <c r="B84" s="128"/>
      <c r="C84" s="128"/>
      <c r="D84" s="128"/>
      <c r="E84" s="128"/>
      <c r="F84" s="128"/>
      <c r="G84" s="34"/>
      <c r="H84" s="34"/>
      <c r="I84" s="34"/>
      <c r="J84" s="34"/>
      <c r="K84" s="32"/>
      <c r="L84" s="114"/>
      <c r="N84" s="32"/>
      <c r="O84" s="33"/>
    </row>
    <row r="85" spans="1:15" x14ac:dyDescent="0.2">
      <c r="A85" s="14" t="s">
        <v>11</v>
      </c>
      <c r="G85" s="34"/>
      <c r="H85" s="34"/>
      <c r="I85" s="34"/>
      <c r="J85" s="34"/>
      <c r="K85" s="32"/>
      <c r="L85" s="114"/>
      <c r="N85" s="32"/>
      <c r="O85" s="33"/>
    </row>
    <row r="86" spans="1:15" x14ac:dyDescent="0.2">
      <c r="A86" s="14" t="s">
        <v>12</v>
      </c>
      <c r="B86" s="4"/>
      <c r="C86" s="4"/>
      <c r="D86" s="4"/>
      <c r="E86" s="4"/>
      <c r="G86" s="34"/>
      <c r="H86" s="34"/>
      <c r="I86" s="34"/>
      <c r="J86" s="34"/>
      <c r="K86" s="32"/>
      <c r="L86" s="114"/>
      <c r="N86" s="32"/>
      <c r="O86" s="33"/>
    </row>
    <row r="87" spans="1:15" x14ac:dyDescent="0.2">
      <c r="A87" s="14" t="s">
        <v>26</v>
      </c>
      <c r="G87" s="34"/>
      <c r="H87" s="34"/>
      <c r="I87" s="34"/>
      <c r="J87" s="34"/>
      <c r="K87" s="32"/>
      <c r="L87" s="114"/>
      <c r="N87" s="32"/>
      <c r="O87" s="33"/>
    </row>
    <row r="88" spans="1:15" x14ac:dyDescent="0.2">
      <c r="A88" s="48"/>
      <c r="B88" s="6"/>
      <c r="C88" s="6"/>
      <c r="D88" s="6"/>
      <c r="E88" s="6"/>
      <c r="G88" s="34"/>
      <c r="H88" s="34"/>
      <c r="I88" s="34"/>
      <c r="J88" s="34"/>
      <c r="K88" s="32"/>
      <c r="L88" s="114"/>
      <c r="N88" s="32"/>
      <c r="O88" s="33"/>
    </row>
    <row r="89" spans="1:15" x14ac:dyDescent="0.2">
      <c r="A89" s="14" t="s">
        <v>13</v>
      </c>
      <c r="G89" s="34"/>
      <c r="H89" s="34"/>
      <c r="I89" s="34"/>
      <c r="J89" s="34"/>
      <c r="K89" s="32"/>
      <c r="L89" s="114"/>
      <c r="N89" s="32"/>
      <c r="O89" s="33"/>
    </row>
    <row r="90" spans="1:15" x14ac:dyDescent="0.2">
      <c r="G90" s="34"/>
      <c r="H90" s="34"/>
      <c r="I90" s="34"/>
      <c r="J90" s="34"/>
      <c r="K90" s="32"/>
      <c r="L90" s="114"/>
      <c r="N90" s="32"/>
      <c r="O90" s="33"/>
    </row>
    <row r="91" spans="1:15" x14ac:dyDescent="0.2">
      <c r="G91" s="34"/>
      <c r="H91" s="34"/>
      <c r="I91" s="34"/>
      <c r="J91" s="34"/>
      <c r="K91" s="32"/>
      <c r="L91" s="114"/>
      <c r="N91" s="32"/>
      <c r="O91" s="33"/>
    </row>
    <row r="92" spans="1:15" x14ac:dyDescent="0.2">
      <c r="G92" s="9"/>
      <c r="H92" s="9"/>
      <c r="I92" s="9"/>
      <c r="J92" s="9"/>
      <c r="K92" s="32"/>
      <c r="L92" s="114"/>
      <c r="N92" s="32"/>
      <c r="O92" s="33"/>
    </row>
    <row r="93" spans="1:15" x14ac:dyDescent="0.2">
      <c r="G93" s="9"/>
      <c r="H93" s="9"/>
      <c r="I93" s="9"/>
      <c r="J93" s="9"/>
      <c r="K93" s="32"/>
      <c r="L93" s="114"/>
      <c r="N93" s="32"/>
      <c r="O93" s="33"/>
    </row>
    <row r="94" spans="1:15" x14ac:dyDescent="0.2">
      <c r="G94" s="9"/>
      <c r="H94" s="9"/>
      <c r="I94" s="9"/>
      <c r="J94" s="9"/>
      <c r="K94" s="32"/>
      <c r="L94" s="114"/>
      <c r="N94" s="32"/>
      <c r="O94" s="33"/>
    </row>
    <row r="95" spans="1:15" x14ac:dyDescent="0.2">
      <c r="G95" s="34"/>
      <c r="H95" s="34"/>
      <c r="I95" s="34"/>
      <c r="J95" s="34"/>
      <c r="K95" s="32"/>
      <c r="L95" s="114"/>
      <c r="N95" s="32"/>
      <c r="O95" s="33"/>
    </row>
    <row r="96" spans="1:15" x14ac:dyDescent="0.2">
      <c r="G96" s="34"/>
      <c r="H96" s="34"/>
      <c r="I96" s="34"/>
      <c r="J96" s="34"/>
      <c r="K96" s="32"/>
      <c r="L96" s="114"/>
      <c r="N96" s="32"/>
      <c r="O96" s="33"/>
    </row>
    <row r="97" spans="7:15" x14ac:dyDescent="0.2">
      <c r="G97" s="9"/>
      <c r="H97" s="9"/>
      <c r="I97" s="9"/>
      <c r="J97" s="9"/>
      <c r="K97" s="32"/>
      <c r="L97" s="114"/>
      <c r="N97" s="32"/>
      <c r="O97" s="33"/>
    </row>
    <row r="98" spans="7:15" x14ac:dyDescent="0.2">
      <c r="G98" s="9"/>
      <c r="H98" s="9"/>
      <c r="I98" s="9"/>
      <c r="J98" s="9"/>
      <c r="K98" s="32"/>
      <c r="L98" s="114"/>
      <c r="N98" s="32"/>
      <c r="O98" s="33"/>
    </row>
    <row r="99" spans="7:15" x14ac:dyDescent="0.2">
      <c r="G99" s="9"/>
      <c r="H99" s="9"/>
      <c r="I99" s="9"/>
      <c r="J99" s="9"/>
      <c r="K99" s="32"/>
      <c r="L99" s="114"/>
      <c r="N99" s="32"/>
      <c r="O99" s="33"/>
    </row>
    <row r="100" spans="7:15" x14ac:dyDescent="0.2">
      <c r="G100" s="34"/>
      <c r="H100" s="34"/>
      <c r="I100" s="34"/>
      <c r="J100" s="34"/>
      <c r="K100" s="32"/>
      <c r="L100" s="114"/>
      <c r="N100" s="32"/>
      <c r="O100" s="33"/>
    </row>
    <row r="101" spans="7:15" x14ac:dyDescent="0.2">
      <c r="G101" s="34"/>
      <c r="H101" s="34"/>
      <c r="I101" s="34"/>
      <c r="J101" s="34"/>
      <c r="K101" s="32"/>
      <c r="L101" s="114"/>
      <c r="N101" s="32"/>
      <c r="O101" s="33"/>
    </row>
    <row r="102" spans="7:15" x14ac:dyDescent="0.2">
      <c r="K102" s="33"/>
      <c r="N102" s="33"/>
      <c r="O102" s="33"/>
    </row>
    <row r="103" spans="7:15" x14ac:dyDescent="0.2">
      <c r="K103" s="33"/>
      <c r="N103" s="33"/>
      <c r="O103" s="33"/>
    </row>
    <row r="104" spans="7:15" x14ac:dyDescent="0.2">
      <c r="K104" s="33"/>
      <c r="N104" s="33"/>
      <c r="O104" s="33"/>
    </row>
  </sheetData>
  <mergeCells count="24">
    <mergeCell ref="M8:M9"/>
    <mergeCell ref="A84:F84"/>
    <mergeCell ref="A72:F72"/>
    <mergeCell ref="G72:O72"/>
    <mergeCell ref="E12:E68"/>
    <mergeCell ref="F12:F68"/>
    <mergeCell ref="O8:O9"/>
    <mergeCell ref="J8:J9"/>
    <mergeCell ref="K8:K9"/>
    <mergeCell ref="L8:L9"/>
    <mergeCell ref="N8:N9"/>
    <mergeCell ref="C7:I7"/>
    <mergeCell ref="A8:A9"/>
    <mergeCell ref="B8:B9"/>
    <mergeCell ref="C8:C9"/>
    <mergeCell ref="E8:E9"/>
    <mergeCell ref="F8:F9"/>
    <mergeCell ref="D8:D9"/>
    <mergeCell ref="C6:I6"/>
    <mergeCell ref="A1:O1"/>
    <mergeCell ref="A2:O2"/>
    <mergeCell ref="A3:O3"/>
    <mergeCell ref="C4:I4"/>
    <mergeCell ref="C5:I5"/>
  </mergeCells>
  <pageMargins left="0.43307086614173229" right="0.43307086614173229" top="0.55118110236220474" bottom="0.55118110236220474" header="0.31496062992125984" footer="0.31496062992125984"/>
  <pageSetup paperSize="9" scale="6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НМЦК 2025-2026</vt:lpstr>
      <vt:lpstr>'НМЦК 2025-2026'!Заголовки_для_печати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Елина Ирина Дмитриевна</cp:lastModifiedBy>
  <cp:lastPrinted>2024-11-01T07:23:57Z</cp:lastPrinted>
  <dcterms:created xsi:type="dcterms:W3CDTF">2017-08-10T05:06:06Z</dcterms:created>
  <dcterms:modified xsi:type="dcterms:W3CDTF">2024-11-11T07:38:25Z</dcterms:modified>
</cp:coreProperties>
</file>